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Лист1!$6:$8</definedName>
    <definedName name="_xlnm.Print_Area" localSheetId="0">Лист1!$A$1:$K$143</definedName>
  </definedNames>
  <calcPr calcId="144525"/>
</workbook>
</file>

<file path=xl/calcChain.xml><?xml version="1.0" encoding="utf-8"?>
<calcChain xmlns="http://schemas.openxmlformats.org/spreadsheetml/2006/main">
  <c r="J37" i="1"/>
  <c r="K37" s="1"/>
  <c r="I37"/>
  <c r="E37"/>
  <c r="J45"/>
  <c r="J47"/>
  <c r="H125" l="1"/>
  <c r="H121"/>
  <c r="D87"/>
  <c r="G83"/>
  <c r="F83"/>
  <c r="D83"/>
  <c r="C83"/>
  <c r="I86"/>
  <c r="J86"/>
  <c r="K86"/>
  <c r="H86"/>
  <c r="H81"/>
  <c r="J81"/>
  <c r="I81"/>
  <c r="I76"/>
  <c r="J76"/>
  <c r="K76" s="1"/>
  <c r="H76"/>
  <c r="E76"/>
  <c r="E73"/>
  <c r="I74"/>
  <c r="J74"/>
  <c r="K74" l="1"/>
  <c r="K81"/>
  <c r="E47"/>
  <c r="H42"/>
  <c r="G31"/>
  <c r="F31"/>
  <c r="D31"/>
  <c r="C31"/>
  <c r="G30"/>
  <c r="G55" s="1"/>
  <c r="F30"/>
  <c r="F55" s="1"/>
  <c r="D30"/>
  <c r="D55" s="1"/>
  <c r="C30"/>
  <c r="C55" s="1"/>
  <c r="I98"/>
  <c r="J98"/>
  <c r="K98" s="1"/>
  <c r="H98"/>
  <c r="C61" l="1"/>
  <c r="H79"/>
  <c r="H80"/>
  <c r="H77"/>
  <c r="I75"/>
  <c r="J75"/>
  <c r="K75"/>
  <c r="H75"/>
  <c r="I73"/>
  <c r="J73"/>
  <c r="K73"/>
  <c r="I30"/>
  <c r="I55"/>
  <c r="J54"/>
  <c r="H53"/>
  <c r="H52"/>
  <c r="I47"/>
  <c r="K47" s="1"/>
  <c r="J44"/>
  <c r="I44"/>
  <c r="E43"/>
  <c r="J43"/>
  <c r="J38"/>
  <c r="I38"/>
  <c r="E38"/>
  <c r="J35"/>
  <c r="I35"/>
  <c r="E35"/>
  <c r="E24"/>
  <c r="I24"/>
  <c r="I43"/>
  <c r="J42"/>
  <c r="I42"/>
  <c r="K43" l="1"/>
  <c r="K38"/>
  <c r="K44"/>
  <c r="K35"/>
  <c r="K42"/>
  <c r="H116"/>
  <c r="H115"/>
  <c r="I115"/>
  <c r="J115"/>
  <c r="I116"/>
  <c r="J116"/>
  <c r="G110"/>
  <c r="F110"/>
  <c r="I79"/>
  <c r="J79"/>
  <c r="I78"/>
  <c r="J78"/>
  <c r="H78"/>
  <c r="K116" l="1"/>
  <c r="K115"/>
  <c r="K78"/>
  <c r="I129"/>
  <c r="L129" s="1"/>
  <c r="E132"/>
  <c r="I82"/>
  <c r="J82"/>
  <c r="G61"/>
  <c r="F61"/>
  <c r="D61"/>
  <c r="E82"/>
  <c r="H39"/>
  <c r="E42"/>
  <c r="E44"/>
  <c r="J24"/>
  <c r="K24" s="1"/>
  <c r="J91"/>
  <c r="I91"/>
  <c r="L91" s="1"/>
  <c r="I137"/>
  <c r="L137" s="1"/>
  <c r="E91"/>
  <c r="G131"/>
  <c r="F131"/>
  <c r="D131"/>
  <c r="C131"/>
  <c r="J132"/>
  <c r="I132"/>
  <c r="L132" s="1"/>
  <c r="G87"/>
  <c r="J80"/>
  <c r="I80"/>
  <c r="L80" s="1"/>
  <c r="K82" l="1"/>
  <c r="K91"/>
  <c r="K132"/>
  <c r="F87"/>
  <c r="H87" s="1"/>
  <c r="K80"/>
  <c r="H71"/>
  <c r="I58" l="1"/>
  <c r="L58" s="1"/>
  <c r="J71"/>
  <c r="J32"/>
  <c r="J51"/>
  <c r="I51"/>
  <c r="E51"/>
  <c r="J53"/>
  <c r="J52"/>
  <c r="J50"/>
  <c r="J49"/>
  <c r="J48"/>
  <c r="J46"/>
  <c r="J41"/>
  <c r="J39"/>
  <c r="J36"/>
  <c r="J34"/>
  <c r="J33"/>
  <c r="J29"/>
  <c r="J28"/>
  <c r="J27"/>
  <c r="J26"/>
  <c r="J25"/>
  <c r="J23"/>
  <c r="J22"/>
  <c r="J21"/>
  <c r="J20"/>
  <c r="J19"/>
  <c r="J18"/>
  <c r="J17"/>
  <c r="J16"/>
  <c r="J15"/>
  <c r="J14"/>
  <c r="J13"/>
  <c r="J12"/>
  <c r="J11"/>
  <c r="I53"/>
  <c r="I52"/>
  <c r="I50"/>
  <c r="I49"/>
  <c r="I48"/>
  <c r="I46"/>
  <c r="I41"/>
  <c r="I39"/>
  <c r="I36"/>
  <c r="I34"/>
  <c r="I33"/>
  <c r="I32"/>
  <c r="I31"/>
  <c r="I29"/>
  <c r="I28"/>
  <c r="I27"/>
  <c r="I26"/>
  <c r="I25"/>
  <c r="I23"/>
  <c r="I22"/>
  <c r="I21"/>
  <c r="I20"/>
  <c r="I19"/>
  <c r="I18"/>
  <c r="I17"/>
  <c r="I16"/>
  <c r="I15"/>
  <c r="I14"/>
  <c r="I13"/>
  <c r="I12"/>
  <c r="I11"/>
  <c r="H50"/>
  <c r="H49"/>
  <c r="H46"/>
  <c r="H41"/>
  <c r="H40"/>
  <c r="H36"/>
  <c r="H34"/>
  <c r="H33"/>
  <c r="H32"/>
  <c r="H29"/>
  <c r="H28"/>
  <c r="H27"/>
  <c r="H26"/>
  <c r="H25"/>
  <c r="H23"/>
  <c r="H22"/>
  <c r="H19"/>
  <c r="H18"/>
  <c r="H17"/>
  <c r="E50"/>
  <c r="E49"/>
  <c r="E48"/>
  <c r="E46"/>
  <c r="E41"/>
  <c r="E39"/>
  <c r="E33"/>
  <c r="E32"/>
  <c r="E22"/>
  <c r="E21"/>
  <c r="E20"/>
  <c r="E19"/>
  <c r="E16"/>
  <c r="E15"/>
  <c r="E14"/>
  <c r="E13"/>
  <c r="E12"/>
  <c r="E11"/>
  <c r="J77"/>
  <c r="H10"/>
  <c r="K52" l="1"/>
  <c r="K53"/>
  <c r="I71"/>
  <c r="L71" s="1"/>
  <c r="C87"/>
  <c r="G117"/>
  <c r="K41"/>
  <c r="E71"/>
  <c r="K33"/>
  <c r="H61"/>
  <c r="K23"/>
  <c r="K49"/>
  <c r="K25"/>
  <c r="K34"/>
  <c r="K36"/>
  <c r="K51"/>
  <c r="K39"/>
  <c r="K48"/>
  <c r="K29"/>
  <c r="K28"/>
  <c r="K18"/>
  <c r="K17"/>
  <c r="K50"/>
  <c r="K46"/>
  <c r="K32"/>
  <c r="K27"/>
  <c r="K26"/>
  <c r="K22"/>
  <c r="K21"/>
  <c r="K20"/>
  <c r="K19"/>
  <c r="K16"/>
  <c r="K15"/>
  <c r="K14"/>
  <c r="K13"/>
  <c r="K12"/>
  <c r="K11"/>
  <c r="I77"/>
  <c r="I130"/>
  <c r="L130" s="1"/>
  <c r="J130"/>
  <c r="I96"/>
  <c r="L96" s="1"/>
  <c r="J96"/>
  <c r="E96"/>
  <c r="H31"/>
  <c r="H62"/>
  <c r="H63"/>
  <c r="H66"/>
  <c r="H67"/>
  <c r="H85"/>
  <c r="H101"/>
  <c r="H102"/>
  <c r="H112"/>
  <c r="H113"/>
  <c r="H114"/>
  <c r="H123"/>
  <c r="H127"/>
  <c r="H134"/>
  <c r="E62"/>
  <c r="E63"/>
  <c r="E64"/>
  <c r="E65"/>
  <c r="E66"/>
  <c r="E68"/>
  <c r="E72"/>
  <c r="E58"/>
  <c r="E59"/>
  <c r="E60"/>
  <c r="E89"/>
  <c r="E94"/>
  <c r="E95"/>
  <c r="E97"/>
  <c r="E99"/>
  <c r="E101"/>
  <c r="E102"/>
  <c r="E103"/>
  <c r="E107"/>
  <c r="E108"/>
  <c r="E109"/>
  <c r="E112"/>
  <c r="E114"/>
  <c r="E118"/>
  <c r="E121"/>
  <c r="E123"/>
  <c r="E128"/>
  <c r="E130"/>
  <c r="E133"/>
  <c r="E134"/>
  <c r="J107"/>
  <c r="K71" l="1"/>
  <c r="K77"/>
  <c r="L77"/>
  <c r="H30"/>
  <c r="J31"/>
  <c r="K31" s="1"/>
  <c r="E31"/>
  <c r="E67"/>
  <c r="K96"/>
  <c r="K130"/>
  <c r="H111"/>
  <c r="H119"/>
  <c r="H120"/>
  <c r="H122"/>
  <c r="H126"/>
  <c r="J84" l="1"/>
  <c r="I84"/>
  <c r="L84" s="1"/>
  <c r="I113"/>
  <c r="L113" s="1"/>
  <c r="E113" l="1"/>
  <c r="E126"/>
  <c r="E127"/>
  <c r="H83"/>
  <c r="E85"/>
  <c r="J85"/>
  <c r="J83" s="1"/>
  <c r="E106"/>
  <c r="D105"/>
  <c r="E88"/>
  <c r="E90"/>
  <c r="E92"/>
  <c r="E93"/>
  <c r="E87"/>
  <c r="E104"/>
  <c r="E111"/>
  <c r="E119"/>
  <c r="E120"/>
  <c r="E122"/>
  <c r="E83"/>
  <c r="E69" l="1"/>
  <c r="E70"/>
  <c r="E61"/>
  <c r="C142"/>
  <c r="G124"/>
  <c r="J127"/>
  <c r="I127"/>
  <c r="L127" s="1"/>
  <c r="J126"/>
  <c r="J122"/>
  <c r="I122"/>
  <c r="L122" s="1"/>
  <c r="J121"/>
  <c r="I121"/>
  <c r="L121" s="1"/>
  <c r="D117"/>
  <c r="I120"/>
  <c r="L120" s="1"/>
  <c r="J119"/>
  <c r="I119"/>
  <c r="L119" s="1"/>
  <c r="J111"/>
  <c r="I111"/>
  <c r="J109"/>
  <c r="I109"/>
  <c r="L109" s="1"/>
  <c r="J108"/>
  <c r="I108"/>
  <c r="L108" s="1"/>
  <c r="I107"/>
  <c r="L107" s="1"/>
  <c r="J93"/>
  <c r="I93"/>
  <c r="L93" s="1"/>
  <c r="J92"/>
  <c r="I92"/>
  <c r="L92" s="1"/>
  <c r="I90"/>
  <c r="L90" s="1"/>
  <c r="J88"/>
  <c r="I88"/>
  <c r="L88" s="1"/>
  <c r="I85"/>
  <c r="I83" s="1"/>
  <c r="J69"/>
  <c r="I69"/>
  <c r="L69" s="1"/>
  <c r="L111" l="1"/>
  <c r="L83"/>
  <c r="L85"/>
  <c r="I125"/>
  <c r="L125" s="1"/>
  <c r="E125"/>
  <c r="K127"/>
  <c r="C124"/>
  <c r="F124"/>
  <c r="H124" s="1"/>
  <c r="D124"/>
  <c r="K121"/>
  <c r="I126"/>
  <c r="J125"/>
  <c r="K119"/>
  <c r="C117"/>
  <c r="F117"/>
  <c r="K122"/>
  <c r="J120"/>
  <c r="K120" s="1"/>
  <c r="J90"/>
  <c r="J123"/>
  <c r="I123"/>
  <c r="L123" s="1"/>
  <c r="D40"/>
  <c r="C40"/>
  <c r="I40" s="1"/>
  <c r="I136"/>
  <c r="L136" s="1"/>
  <c r="G57"/>
  <c r="F57"/>
  <c r="D57"/>
  <c r="C57"/>
  <c r="F105"/>
  <c r="J133"/>
  <c r="J134"/>
  <c r="I134"/>
  <c r="L134" s="1"/>
  <c r="I133"/>
  <c r="J59"/>
  <c r="I72"/>
  <c r="L72" s="1"/>
  <c r="J72"/>
  <c r="I64"/>
  <c r="L64" s="1"/>
  <c r="J60"/>
  <c r="J137"/>
  <c r="G100"/>
  <c r="J118"/>
  <c r="I99"/>
  <c r="L99" s="1"/>
  <c r="J99"/>
  <c r="I101"/>
  <c r="L101" s="1"/>
  <c r="F100"/>
  <c r="J112"/>
  <c r="I114"/>
  <c r="L114" s="1"/>
  <c r="J114"/>
  <c r="I118"/>
  <c r="L118" s="1"/>
  <c r="I106"/>
  <c r="L106" s="1"/>
  <c r="D100"/>
  <c r="C100"/>
  <c r="J128"/>
  <c r="I128"/>
  <c r="L128" s="1"/>
  <c r="J89"/>
  <c r="I89"/>
  <c r="L89" s="1"/>
  <c r="I95"/>
  <c r="L95" s="1"/>
  <c r="J95"/>
  <c r="J97"/>
  <c r="I97"/>
  <c r="L97" s="1"/>
  <c r="J94"/>
  <c r="I94"/>
  <c r="I59"/>
  <c r="L59" s="1"/>
  <c r="J136"/>
  <c r="J58"/>
  <c r="J62"/>
  <c r="J65"/>
  <c r="J66"/>
  <c r="J68"/>
  <c r="J102"/>
  <c r="J103"/>
  <c r="I60"/>
  <c r="L60" s="1"/>
  <c r="I62"/>
  <c r="L62" s="1"/>
  <c r="I65"/>
  <c r="I66"/>
  <c r="L66" s="1"/>
  <c r="I68"/>
  <c r="L68" s="1"/>
  <c r="I102"/>
  <c r="L102" s="1"/>
  <c r="I103"/>
  <c r="L103" s="1"/>
  <c r="J101"/>
  <c r="I112"/>
  <c r="L112" s="1"/>
  <c r="I110" l="1"/>
  <c r="L65"/>
  <c r="J131"/>
  <c r="I87"/>
  <c r="L87" s="1"/>
  <c r="L94"/>
  <c r="L133"/>
  <c r="I131"/>
  <c r="L131" s="1"/>
  <c r="E117"/>
  <c r="J87"/>
  <c r="K126"/>
  <c r="L126"/>
  <c r="J40"/>
  <c r="K40" s="1"/>
  <c r="E40"/>
  <c r="E124"/>
  <c r="K125"/>
  <c r="I117"/>
  <c r="L117" s="1"/>
  <c r="H100"/>
  <c r="H117"/>
  <c r="E100"/>
  <c r="H131"/>
  <c r="E131"/>
  <c r="J117"/>
  <c r="J124"/>
  <c r="I124"/>
  <c r="L124" s="1"/>
  <c r="K62"/>
  <c r="I67"/>
  <c r="L67" s="1"/>
  <c r="K123"/>
  <c r="J106"/>
  <c r="C110"/>
  <c r="K101"/>
  <c r="K118"/>
  <c r="J104"/>
  <c r="J100" s="1"/>
  <c r="K58"/>
  <c r="K97"/>
  <c r="K95"/>
  <c r="J70"/>
  <c r="J63"/>
  <c r="K89"/>
  <c r="K72"/>
  <c r="K68"/>
  <c r="K65"/>
  <c r="E57"/>
  <c r="K108"/>
  <c r="I105"/>
  <c r="K60"/>
  <c r="J64"/>
  <c r="D110"/>
  <c r="J113"/>
  <c r="J110" s="1"/>
  <c r="K134"/>
  <c r="I63"/>
  <c r="J67"/>
  <c r="K103"/>
  <c r="I57"/>
  <c r="L57" s="1"/>
  <c r="K94"/>
  <c r="K114"/>
  <c r="K112"/>
  <c r="K107"/>
  <c r="I70"/>
  <c r="L70" s="1"/>
  <c r="K102"/>
  <c r="H110"/>
  <c r="I104"/>
  <c r="L104" s="1"/>
  <c r="J57"/>
  <c r="K133"/>
  <c r="K90"/>
  <c r="K99"/>
  <c r="K66"/>
  <c r="K59"/>
  <c r="C105"/>
  <c r="K128"/>
  <c r="G105"/>
  <c r="J61" l="1"/>
  <c r="I61"/>
  <c r="L61" s="1"/>
  <c r="E105"/>
  <c r="L105"/>
  <c r="L63"/>
  <c r="K64"/>
  <c r="G135"/>
  <c r="E110"/>
  <c r="K106"/>
  <c r="J105"/>
  <c r="K105" s="1"/>
  <c r="K104"/>
  <c r="K70"/>
  <c r="K67"/>
  <c r="K63"/>
  <c r="K113"/>
  <c r="K131"/>
  <c r="L110"/>
  <c r="K83"/>
  <c r="F135"/>
  <c r="K93"/>
  <c r="K92"/>
  <c r="K109"/>
  <c r="K88"/>
  <c r="K124"/>
  <c r="K111"/>
  <c r="D135"/>
  <c r="K85"/>
  <c r="C135"/>
  <c r="K57"/>
  <c r="K69"/>
  <c r="I100"/>
  <c r="L100" s="1"/>
  <c r="E10"/>
  <c r="H135" l="1"/>
  <c r="E135"/>
  <c r="K117"/>
  <c r="K87"/>
  <c r="K110"/>
  <c r="J135"/>
  <c r="K61"/>
  <c r="I10"/>
  <c r="K100"/>
  <c r="I135"/>
  <c r="J10"/>
  <c r="L135" l="1"/>
  <c r="J30"/>
  <c r="K30" s="1"/>
  <c r="E30"/>
  <c r="K10"/>
  <c r="K135"/>
  <c r="H55" l="1"/>
  <c r="E55"/>
  <c r="J55"/>
  <c r="K55" l="1"/>
</calcChain>
</file>

<file path=xl/sharedStrings.xml><?xml version="1.0" encoding="utf-8"?>
<sst xmlns="http://schemas.openxmlformats.org/spreadsheetml/2006/main" count="169" uniqueCount="162">
  <si>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</si>
  <si>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</si>
  <si>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</si>
  <si>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</si>
  <si>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</si>
  <si>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</si>
  <si>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</si>
  <si>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</si>
  <si>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</si>
  <si>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</si>
  <si>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</si>
  <si>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</si>
  <si>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</si>
  <si>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</si>
  <si>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</si>
  <si>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</si>
  <si>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</si>
  <si>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</si>
  <si>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</si>
  <si>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</si>
  <si>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</si>
  <si>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</si>
  <si>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</si>
  <si>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</si>
  <si>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</si>
  <si>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</si>
  <si>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</si>
  <si>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</si>
  <si>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</si>
  <si>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</si>
  <si>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</si>
  <si>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</si>
  <si>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</si>
  <si>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</si>
  <si>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</si>
  <si>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Секретар міської ради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</si>
  <si>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</si>
  <si>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</si>
  <si>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</si>
  <si>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</si>
  <si>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</si>
  <si>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</si>
  <si>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</si>
  <si>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</si>
  <si>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</si>
  <si>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</si>
  <si>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</si>
  <si>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</si>
  <si>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</si>
  <si>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</si>
  <si>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</si>
  <si>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</si>
  <si>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</si>
  <si>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</si>
  <si>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</si>
  <si>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</si>
  <si>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</si>
  <si>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</si>
  <si>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</si>
  <si>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</si>
  <si>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</si>
  <si>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</si>
  <si>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</si>
  <si>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</si>
  <si>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</si>
  <si>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</si>
  <si>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</si>
  <si>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</si>
  <si>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</si>
  <si>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</si>
  <si>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</si>
  <si>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</si>
  <si>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</si>
  <si>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</si>
  <si>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</si>
  <si>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</si>
  <si>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</si>
  <si>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</si>
  <si>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</si>
  <si>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</si>
  <si>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Інші заклади та заходи</t>
  </si>
  <si>
    <t>Інші заклади та заходи в галузі культури і мистецтва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</si>
  <si>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</si>
  <si>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</si>
  <si>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</si>
  <si>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</si>
  <si>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</si>
  <si>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</si>
  <si>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</si>
  <si>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</si>
  <si>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</si>
  <si>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</si>
  <si>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</si>
  <si>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</si>
  <si>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</si>
  <si>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</si>
  <si>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</si>
  <si>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</si>
  <si>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</si>
  <si>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Податок та збір на доходи фізичних осіб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</si>
  <si>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</si>
  <si>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</si>
  <si>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</si>
  <si>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</si>
  <si>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</si>
  <si>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</si>
  <si>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</si>
  <si>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</si>
  <si>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</si>
  <si>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</si>
  <si>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</si>
  <si>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</si>
  <si>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</si>
  <si>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</si>
  <si>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</si>
  <si>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Субвенція з місцевого бюджету на здійснення переданих видатків у сфері освіти за рахунок коштів освітньої субвенції</t>
  </si>
  <si>
    <t>Багатопрофільна стаціонарна медична допомога населенню</t>
  </si>
  <si>
    <t>Субвенція з державного бюджету місцевим бюджетам на реалізацію проектів в рамках Програми з відновлення України</t>
  </si>
  <si>
    <t>Соціальний захист ветеранів війни та праці</t>
  </si>
  <si>
    <t>Виконання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</si>
  <si>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Галина ШИМАНСЬКА</t>
  </si>
  <si>
    <t>Від Європейського Союзу, урядів іноземних держав, міжнародних організацій, донорських установ</t>
  </si>
  <si>
    <t>Субвенції з місцевого бюджету на забезпечення діяльності фахівців із супроводження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субвенції з державного бюджету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</si>
  <si>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</si>
  <si>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Виконання заходів із задоволення потреб у забезпеченні безпечного освітнього середовища</t>
  </si>
  <si>
    <t>Заклади і заходи з питань дітей та їх соціального захисту</t>
  </si>
  <si>
    <t>Інші надходження</t>
  </si>
  <si>
    <t xml:space="preserve">                              Додаток до проєкту</t>
  </si>
  <si>
    <t xml:space="preserve">                              рішення міської ради</t>
  </si>
  <si>
    <t xml:space="preserve">                               ____________ № ____</t>
  </si>
  <si>
    <t>Освітня субвенція з державного бюджету місцевим бюджетам на надання державної підтримки особам з особливими освітніми потребами</t>
  </si>
  <si>
    <t>Освітня субвенція з державного бюджету місцевим бюджетам на реалізацію публічного інвестиційного проєкту на забезпечення якісної, сучасної та доступної загальної середньої освіти "Нова Українська школа"</t>
  </si>
  <si>
    <t>Освітня субвенція з державного бюджету місцевим бюджетам на здійснення доплат педагогічним працівникам закладів загальної середньої освіти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</si>
  <si>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</si>
  <si>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</si>
  <si>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Реалізація державної політики у молодіжній сфері та сфері з утвердження української національної та громадянської ідентичності</t>
  </si>
  <si>
    <t>Здійснення фізкультурно-спортивної та реабілітаційної роботи серед осіб з інвалідністю</t>
  </si>
  <si>
    <t>Утримання та ефективна експлуатація об'єктів житлово-комунального господарства</t>
  </si>
  <si>
    <t>Регіональний розвиток та інші інвестиційні проекти</t>
  </si>
  <si>
    <t>Медіа (Засоби масової інформації)</t>
  </si>
  <si>
    <t>Реверсна дотація</t>
  </si>
  <si>
    <t>Обслуговування місцевого боргу</t>
  </si>
  <si>
    <t>Надання спеціалізованої освіти мистецькими школами</t>
  </si>
  <si>
    <r>
      <t>Будівництво</t>
    </r>
    <r>
      <rPr>
        <vertAlign val="superscript"/>
        <sz val="22"/>
        <color indexed="8"/>
        <rFont val="Times New Roman"/>
        <family val="1"/>
        <charset val="204"/>
      </rPr>
      <t>1</t>
    </r>
    <r>
      <rPr>
        <sz val="22"/>
        <color indexed="8"/>
        <rFont val="Times New Roman"/>
        <family val="1"/>
        <charset val="204"/>
      </rPr>
      <t xml:space="preserve"> освітніх установ та закладів</t>
    </r>
  </si>
  <si>
    <t>Реалізація проектів (заходів) з відновлення освітніх установ та закладів, пошкоджених/знищених внаслідок збройної агресії, за рахунок коштів місцевих бюджетів</t>
  </si>
  <si>
    <t>Інші програми, заклади та заходи у сфері охорони здоров'я</t>
  </si>
  <si>
    <t>Реалізація заходів з відновлення об'єктів критичної інфраструктури в рамках спільного з Міжнародним банком реконструкції та розвитку проекту "Проект розвитку міської інфраструктури - 2"</t>
  </si>
  <si>
    <r>
      <t>Будівництво</t>
    </r>
    <r>
      <rPr>
        <vertAlign val="superscript"/>
        <sz val="22"/>
        <color theme="1"/>
        <rFont val="Times New Roman"/>
        <family val="1"/>
        <charset val="204"/>
      </rPr>
      <t>1</t>
    </r>
    <r>
      <rPr>
        <sz val="22"/>
        <color theme="1"/>
        <rFont val="Times New Roman"/>
        <family val="1"/>
        <charset val="204"/>
      </rPr>
      <t xml:space="preserve"> об'єктів житлово-комунального господарства</t>
    </r>
  </si>
  <si>
    <t>Субвенція з державного бюджету місцевим бюджетам на реалізацію публічного інвестиційного проекту на облаштування безпечних умов у закладах, що надають загальгу середнью освіту (облаштування укриттів), зокрема військових (військово-морських, військово-спортивних) ліцеях, ліцеях із посиленою військово - фізичною підготовкою</t>
  </si>
  <si>
    <t xml:space="preserve">Освітня субвенція з державного бюджету місцевим бюджетам на реалізацію публічного інвестиційного проекту на модернізацію майстерень і лабораторій закладів професійної та фахової передвищої освіти, забезпечення енергоефективності, безпеки та інклюзивності освітнього прпостору 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</si>
  <si>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п.2-5 частини 1 ст.10-1 ЗУ"Про статус ветеранів війни, гарантії їх соціального захисту", для осіб з інвалідністю І-ІІ гр, яка натала внаслідок поранення, контузії, каліцтва або захворювання, одержаних під час безпосередньої участі в АТО, забезпечення її проведення, здійсненні заходів із забезпечення національної безпеки і оборони, відсічі і стримування збройної агресії РФ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у зв'язку з військовою агресієюРФ проти України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</si>
  <si>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</si>
  <si>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Виконання заходів щодо модернізації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</t>
  </si>
  <si>
    <t>Виконання заходів щодо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</si>
  <si>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</si>
  <si>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Звіт  про  виконання  бюджету  Житомирської  міської  територіальної  громади  за  9  місяців  2025  року</t>
  </si>
  <si>
    <t>Субвенція з державного бюджету місцевим бюджетам на реалізацію проектів в рамках Програми відновлення Укураїни ІІІ</t>
  </si>
  <si>
    <t>Субвенція з державного бюджету місцевим бюджетам на реалізацію вублічного інвестиційного проекту на придбання обладнання, створення та модернізацію (проведення ркеконструкції та капітального ремонту) їдалень (харчоблоків) закладів освіти, зокрема військових (військово-морських, військово-спортивних) ліцеїв, ліцеїв із посиленою військово-фізичною підготовкою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</si>
  <si>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здоров’я</t>
  </si>
  <si>
    <t>Виконання заходів щодо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військових (військово-морських, військово-спортивних) ліцеїв, ліцеїв із посиленою військово-фізичною підготовкою</t>
  </si>
  <si>
    <t>Виконання заходів за рахунок коштів освітньої субвенції з державного бюджету місцевим бюджетам (за спеціальним фондом державного бюджету)</t>
  </si>
  <si>
    <t>Виконання заходів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</si>
</sst>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5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0"/>
      <name val="Times New Roman"/>
      <family val="1"/>
      <charset val="204"/>
    </font>
    <font>
      <sz val="32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8"/>
      <name val="Times New Roman"/>
      <family val="1"/>
      <charset val="204"/>
    </font>
    <font>
      <sz val="30"/>
      <name val="Times New Roman"/>
      <family val="1"/>
      <charset val="204"/>
    </font>
    <font>
      <b/>
      <sz val="22"/>
      <name val="Times New Roman"/>
      <family val="1"/>
      <charset val="204"/>
    </font>
    <font>
      <vertAlign val="superscript"/>
      <sz val="22"/>
      <color indexed="8"/>
      <name val="Times New Roman"/>
      <family val="1"/>
      <charset val="204"/>
    </font>
    <font>
      <vertAlign val="superscript"/>
      <sz val="2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8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1" fillId="0" borderId="0" xfId="0" applyNumberFormat="1" applyFont="1" applyFill="1"/>
    <xf numFmtId="4" fontId="5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right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right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0" fontId="9" fillId="0" borderId="10" xfId="0" quotePrefix="1" applyFont="1" applyFill="1" applyBorder="1" applyAlignment="1">
      <alignment horizontal="center" vertical="center"/>
    </xf>
    <xf numFmtId="0" fontId="10" fillId="0" borderId="10" xfId="0" quotePrefix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43" fontId="17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164" fontId="18" fillId="0" borderId="0" xfId="0" applyNumberFormat="1" applyFont="1" applyFill="1" applyAlignment="1">
      <alignment horizontal="left"/>
    </xf>
    <xf numFmtId="164" fontId="16" fillId="0" borderId="0" xfId="0" applyNumberFormat="1" applyFont="1" applyFill="1" applyAlignment="1">
      <alignment horizontal="left" vertical="center"/>
    </xf>
    <xf numFmtId="0" fontId="8" fillId="0" borderId="10" xfId="42" applyFont="1" applyFill="1" applyBorder="1" applyAlignment="1" applyProtection="1">
      <alignment horizontal="left" vertical="center" wrapText="1"/>
    </xf>
    <xf numFmtId="0" fontId="12" fillId="0" borderId="10" xfId="0" applyFont="1" applyFill="1" applyBorder="1" applyAlignment="1" applyProtection="1">
      <alignment horizontal="left" vertical="top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left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164" fontId="8" fillId="0" borderId="10" xfId="0" applyNumberFormat="1" applyFont="1" applyFill="1" applyBorder="1" applyAlignment="1">
      <alignment horizontal="right" vertical="center" wrapText="1"/>
    </xf>
    <xf numFmtId="4" fontId="22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164" fontId="22" fillId="0" borderId="10" xfId="0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 applyProtection="1">
      <alignment horizontal="left" vertical="top" wrapText="1"/>
    </xf>
    <xf numFmtId="164" fontId="7" fillId="0" borderId="0" xfId="0" applyNumberFormat="1" applyFont="1" applyFill="1"/>
    <xf numFmtId="4" fontId="9" fillId="24" borderId="10" xfId="0" applyNumberFormat="1" applyFont="1" applyFill="1" applyBorder="1" applyAlignment="1">
      <alignment horizontal="right" vertical="center" wrapText="1"/>
    </xf>
    <xf numFmtId="0" fontId="9" fillId="24" borderId="10" xfId="0" applyFont="1" applyFill="1" applyBorder="1" applyAlignment="1">
      <alignment vertical="center" wrapText="1"/>
    </xf>
    <xf numFmtId="0" fontId="18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center" wrapText="1"/>
    </xf>
    <xf numFmtId="4" fontId="18" fillId="0" borderId="0" xfId="0" applyNumberFormat="1" applyFont="1" applyFill="1" applyAlignment="1">
      <alignment horizontal="left" wrapText="1"/>
    </xf>
    <xf numFmtId="164" fontId="18" fillId="0" borderId="0" xfId="0" applyNumberFormat="1" applyFont="1" applyFill="1" applyAlignment="1">
      <alignment horizontal="center"/>
    </xf>
    <xf numFmtId="164" fontId="16" fillId="0" borderId="0" xfId="0" applyNumberFormat="1" applyFont="1" applyFill="1" applyAlignment="1"/>
    <xf numFmtId="4" fontId="16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Alignment="1"/>
    <xf numFmtId="0" fontId="16" fillId="0" borderId="0" xfId="0" applyFont="1" applyFill="1" applyAlignment="1">
      <alignment horizontal="left"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Fill="1" applyAlignment="1">
      <alignment wrapText="1"/>
    </xf>
    <xf numFmtId="0" fontId="15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  <xf numFmtId="0" fontId="21" fillId="0" borderId="1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164" fontId="18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wrapText="1"/>
    </xf>
    <xf numFmtId="0" fontId="14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textRotation="90" wrapText="1"/>
    </xf>
    <xf numFmtId="0" fontId="8" fillId="0" borderId="12" xfId="0" applyFont="1" applyFill="1" applyBorder="1" applyAlignment="1">
      <alignment horizontal="left" textRotation="90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971_002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56"/>
  <sheetViews>
    <sheetView showZeros="0" tabSelected="1" view="pageBreakPreview" topLeftCell="A135" zoomScale="40" zoomScaleNormal="37" zoomScaleSheetLayoutView="40" workbookViewId="0">
      <selection activeCell="C146" sqref="C145:L146"/>
    </sheetView>
  </sheetViews>
  <sheetFormatPr defaultRowHeight="5.65" customHeight="1"/>
  <cols>
    <col min="1" max="1" width="86.28515625" style="5" customWidth="1"/>
    <col min="2" max="2" width="27.5703125" style="8" customWidth="1"/>
    <col min="3" max="3" width="40.5703125" style="1" customWidth="1"/>
    <col min="4" max="4" width="41.42578125" style="1" customWidth="1"/>
    <col min="5" max="5" width="22.5703125" style="8" customWidth="1"/>
    <col min="6" max="6" width="37.7109375" style="1" customWidth="1"/>
    <col min="7" max="7" width="39.28515625" style="1" customWidth="1"/>
    <col min="8" max="8" width="23.140625" style="8" customWidth="1"/>
    <col min="9" max="9" width="38" style="1" customWidth="1"/>
    <col min="10" max="10" width="42.28515625" style="1" customWidth="1"/>
    <col min="11" max="11" width="23.42578125" style="8" customWidth="1"/>
    <col min="12" max="12" width="35" style="1" customWidth="1"/>
    <col min="13" max="13" width="25.5703125" style="1" customWidth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42" customHeight="1">
      <c r="A1" s="1"/>
      <c r="B1" s="35"/>
      <c r="C1" s="36"/>
      <c r="D1" s="36"/>
      <c r="E1" s="35"/>
      <c r="F1" s="36"/>
      <c r="G1" s="36"/>
      <c r="H1" s="35"/>
      <c r="I1" s="75" t="s">
        <v>127</v>
      </c>
      <c r="J1" s="75"/>
      <c r="K1" s="75"/>
    </row>
    <row r="2" spans="1:13" ht="42" customHeight="1">
      <c r="A2" s="3"/>
      <c r="B2" s="35"/>
      <c r="C2" s="36"/>
      <c r="D2" s="36"/>
      <c r="E2" s="35"/>
      <c r="F2" s="36"/>
      <c r="G2" s="36"/>
      <c r="H2" s="35"/>
      <c r="I2" s="75" t="s">
        <v>128</v>
      </c>
      <c r="J2" s="75"/>
      <c r="K2" s="75"/>
    </row>
    <row r="3" spans="1:13" ht="64.5" customHeight="1">
      <c r="A3" s="34"/>
      <c r="B3" s="35"/>
      <c r="C3" s="36"/>
      <c r="D3" s="36"/>
      <c r="E3" s="35"/>
      <c r="F3" s="36"/>
      <c r="G3" s="36"/>
      <c r="H3" s="35"/>
      <c r="I3" s="75" t="s">
        <v>129</v>
      </c>
      <c r="J3" s="75"/>
      <c r="K3" s="75"/>
    </row>
    <row r="4" spans="1:13" ht="66" customHeight="1">
      <c r="A4" s="76" t="s">
        <v>155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3" ht="66.75" customHeight="1">
      <c r="A5" s="4"/>
      <c r="B5" s="2"/>
      <c r="C5" s="2"/>
      <c r="D5" s="2"/>
      <c r="E5" s="2"/>
      <c r="F5" s="2"/>
      <c r="G5" s="2"/>
      <c r="H5" s="2"/>
      <c r="I5" s="2"/>
      <c r="J5" s="77" t="s">
        <v>101</v>
      </c>
      <c r="K5" s="77"/>
    </row>
    <row r="6" spans="1:13" ht="68.25" customHeight="1">
      <c r="A6" s="78" t="s">
        <v>0</v>
      </c>
      <c r="B6" s="85" t="s">
        <v>57</v>
      </c>
      <c r="C6" s="78" t="s">
        <v>1</v>
      </c>
      <c r="D6" s="78"/>
      <c r="E6" s="78"/>
      <c r="F6" s="78" t="s">
        <v>2</v>
      </c>
      <c r="G6" s="78"/>
      <c r="H6" s="78"/>
      <c r="I6" s="78" t="s">
        <v>3</v>
      </c>
      <c r="J6" s="78"/>
      <c r="K6" s="78"/>
    </row>
    <row r="7" spans="1:13" ht="184.5" customHeight="1">
      <c r="A7" s="78"/>
      <c r="B7" s="86"/>
      <c r="C7" s="17" t="s">
        <v>5</v>
      </c>
      <c r="D7" s="17" t="s">
        <v>4</v>
      </c>
      <c r="E7" s="17" t="s">
        <v>10</v>
      </c>
      <c r="F7" s="17" t="s">
        <v>5</v>
      </c>
      <c r="G7" s="17" t="s">
        <v>4</v>
      </c>
      <c r="H7" s="17" t="s">
        <v>11</v>
      </c>
      <c r="I7" s="17" t="s">
        <v>5</v>
      </c>
      <c r="J7" s="17" t="s">
        <v>4</v>
      </c>
      <c r="K7" s="17" t="s">
        <v>10</v>
      </c>
    </row>
    <row r="8" spans="1:13" s="5" customFormat="1" ht="63.7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3" ht="64.5" customHeight="1">
      <c r="A9" s="83" t="s">
        <v>15</v>
      </c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1:13" ht="112.5" customHeight="1">
      <c r="A10" s="54" t="s">
        <v>16</v>
      </c>
      <c r="B10" s="17">
        <v>10000000</v>
      </c>
      <c r="C10" s="50">
        <v>3440997753.3299999</v>
      </c>
      <c r="D10" s="50">
        <v>2656197247</v>
      </c>
      <c r="E10" s="55">
        <f t="shared" ref="E10:E55" si="0">D10*100/C10</f>
        <v>77.192646941704183</v>
      </c>
      <c r="F10" s="50">
        <v>1929100</v>
      </c>
      <c r="G10" s="50">
        <v>1816861.99</v>
      </c>
      <c r="H10" s="55">
        <f>G10*100/F10</f>
        <v>94.181845938520553</v>
      </c>
      <c r="I10" s="50">
        <f t="shared" ref="I10:J53" si="1">C10+F10</f>
        <v>3442926853.3299999</v>
      </c>
      <c r="J10" s="50">
        <f t="shared" ref="J10:J55" si="2">D10+G10</f>
        <v>2658014108.9899998</v>
      </c>
      <c r="K10" s="55">
        <f t="shared" ref="K10:K55" si="3">J10*100/I10</f>
        <v>77.202166128483611</v>
      </c>
    </row>
    <row r="11" spans="1:13" ht="112.5" customHeight="1">
      <c r="A11" s="54" t="s">
        <v>17</v>
      </c>
      <c r="B11" s="17">
        <v>11000000</v>
      </c>
      <c r="C11" s="50">
        <v>2139608862.8800001</v>
      </c>
      <c r="D11" s="50">
        <v>1663332911.05</v>
      </c>
      <c r="E11" s="55">
        <f t="shared" si="0"/>
        <v>77.740045851702376</v>
      </c>
      <c r="F11" s="52"/>
      <c r="G11" s="52"/>
      <c r="H11" s="55"/>
      <c r="I11" s="50">
        <f t="shared" si="1"/>
        <v>2139608862.8800001</v>
      </c>
      <c r="J11" s="50">
        <f t="shared" si="2"/>
        <v>1663332911.05</v>
      </c>
      <c r="K11" s="55">
        <f t="shared" si="3"/>
        <v>77.740045851702376</v>
      </c>
    </row>
    <row r="12" spans="1:13" ht="75" customHeight="1">
      <c r="A12" s="56" t="s">
        <v>99</v>
      </c>
      <c r="B12" s="17">
        <v>11010000</v>
      </c>
      <c r="C12" s="50">
        <v>2138952862.8800001</v>
      </c>
      <c r="D12" s="50">
        <v>1662794461.4400001</v>
      </c>
      <c r="E12" s="55">
        <f t="shared" si="0"/>
        <v>77.738714597063392</v>
      </c>
      <c r="F12" s="52"/>
      <c r="G12" s="52"/>
      <c r="H12" s="55"/>
      <c r="I12" s="50">
        <f t="shared" si="1"/>
        <v>2138952862.8800001</v>
      </c>
      <c r="J12" s="50">
        <f t="shared" si="2"/>
        <v>1662794461.4400001</v>
      </c>
      <c r="K12" s="55">
        <f t="shared" si="3"/>
        <v>77.738714597063392</v>
      </c>
    </row>
    <row r="13" spans="1:13" ht="82.5" customHeight="1">
      <c r="A13" s="51" t="s">
        <v>18</v>
      </c>
      <c r="B13" s="17">
        <v>11020000</v>
      </c>
      <c r="C13" s="50">
        <v>656000</v>
      </c>
      <c r="D13" s="50">
        <v>538449.61</v>
      </c>
      <c r="E13" s="55">
        <f t="shared" si="0"/>
        <v>82.080733231707313</v>
      </c>
      <c r="F13" s="52"/>
      <c r="G13" s="50"/>
      <c r="H13" s="55"/>
      <c r="I13" s="50">
        <f t="shared" si="1"/>
        <v>656000</v>
      </c>
      <c r="J13" s="50">
        <f t="shared" si="2"/>
        <v>538449.61</v>
      </c>
      <c r="K13" s="55">
        <f t="shared" si="3"/>
        <v>82.080733231707313</v>
      </c>
      <c r="L13" s="14"/>
      <c r="M13" s="14"/>
    </row>
    <row r="14" spans="1:13" ht="131.25" customHeight="1">
      <c r="A14" s="57" t="s">
        <v>85</v>
      </c>
      <c r="B14" s="17">
        <v>13000000</v>
      </c>
      <c r="C14" s="50">
        <v>61400</v>
      </c>
      <c r="D14" s="50">
        <v>21977.31</v>
      </c>
      <c r="E14" s="55">
        <f t="shared" si="0"/>
        <v>35.793664495114008</v>
      </c>
      <c r="F14" s="52"/>
      <c r="G14" s="50"/>
      <c r="H14" s="55"/>
      <c r="I14" s="50">
        <f t="shared" si="1"/>
        <v>61400</v>
      </c>
      <c r="J14" s="50">
        <f t="shared" si="2"/>
        <v>21977.31</v>
      </c>
      <c r="K14" s="55">
        <f t="shared" si="3"/>
        <v>35.793664495114008</v>
      </c>
    </row>
    <row r="15" spans="1:13" ht="89.25" customHeight="1">
      <c r="A15" s="54" t="s">
        <v>19</v>
      </c>
      <c r="B15" s="17">
        <v>14000000</v>
      </c>
      <c r="C15" s="50">
        <v>412197800</v>
      </c>
      <c r="D15" s="50">
        <v>289786057.20999998</v>
      </c>
      <c r="E15" s="55">
        <f t="shared" si="0"/>
        <v>70.302669546028625</v>
      </c>
      <c r="F15" s="52"/>
      <c r="G15" s="52"/>
      <c r="H15" s="55"/>
      <c r="I15" s="50">
        <f t="shared" si="1"/>
        <v>412197800</v>
      </c>
      <c r="J15" s="50">
        <f t="shared" si="2"/>
        <v>289786057.20999998</v>
      </c>
      <c r="K15" s="55">
        <f t="shared" si="3"/>
        <v>70.302669546028625</v>
      </c>
    </row>
    <row r="16" spans="1:13" ht="85.5" customHeight="1">
      <c r="A16" s="54" t="s">
        <v>20</v>
      </c>
      <c r="B16" s="17">
        <v>18000000</v>
      </c>
      <c r="C16" s="50">
        <v>889129690.45000005</v>
      </c>
      <c r="D16" s="50">
        <v>703056301.42999995</v>
      </c>
      <c r="E16" s="55">
        <f t="shared" si="0"/>
        <v>79.072413055307393</v>
      </c>
      <c r="F16" s="52"/>
      <c r="G16" s="50"/>
      <c r="H16" s="55"/>
      <c r="I16" s="50">
        <f t="shared" si="1"/>
        <v>889129690.45000005</v>
      </c>
      <c r="J16" s="50">
        <f t="shared" si="2"/>
        <v>703056301.42999995</v>
      </c>
      <c r="K16" s="55">
        <f t="shared" si="3"/>
        <v>79.072413055307393</v>
      </c>
    </row>
    <row r="17" spans="1:12" ht="93" customHeight="1">
      <c r="A17" s="51" t="s">
        <v>21</v>
      </c>
      <c r="B17" s="17">
        <v>19000000</v>
      </c>
      <c r="C17" s="50"/>
      <c r="D17" s="50"/>
      <c r="E17" s="55"/>
      <c r="F17" s="50">
        <v>1929100</v>
      </c>
      <c r="G17" s="50">
        <v>1814475.56</v>
      </c>
      <c r="H17" s="55">
        <f t="shared" ref="H17:H55" si="4">G17*100/F17</f>
        <v>94.058139028562536</v>
      </c>
      <c r="I17" s="50">
        <f t="shared" si="1"/>
        <v>1929100</v>
      </c>
      <c r="J17" s="50">
        <f t="shared" si="2"/>
        <v>1814475.56</v>
      </c>
      <c r="K17" s="55">
        <f t="shared" si="3"/>
        <v>94.058139028562536</v>
      </c>
    </row>
    <row r="18" spans="1:12" ht="81" customHeight="1">
      <c r="A18" s="51" t="s">
        <v>22</v>
      </c>
      <c r="B18" s="17">
        <v>19010000</v>
      </c>
      <c r="C18" s="50"/>
      <c r="D18" s="50"/>
      <c r="E18" s="55"/>
      <c r="F18" s="50">
        <v>1929100</v>
      </c>
      <c r="G18" s="50">
        <v>1814475.56</v>
      </c>
      <c r="H18" s="55">
        <f t="shared" si="4"/>
        <v>94.058139028562536</v>
      </c>
      <c r="I18" s="50">
        <f t="shared" si="1"/>
        <v>1929100</v>
      </c>
      <c r="J18" s="50">
        <f t="shared" si="2"/>
        <v>1814475.56</v>
      </c>
      <c r="K18" s="55">
        <f t="shared" si="3"/>
        <v>94.058139028562536</v>
      </c>
      <c r="L18" s="14"/>
    </row>
    <row r="19" spans="1:12" ht="74.25" customHeight="1">
      <c r="A19" s="54" t="s">
        <v>23</v>
      </c>
      <c r="B19" s="17">
        <v>20000000</v>
      </c>
      <c r="C19" s="50">
        <v>53556999</v>
      </c>
      <c r="D19" s="50">
        <v>42843728.259999998</v>
      </c>
      <c r="E19" s="55">
        <f t="shared" si="0"/>
        <v>79.996506637722547</v>
      </c>
      <c r="F19" s="50">
        <v>214126805</v>
      </c>
      <c r="G19" s="50">
        <v>200310269.28</v>
      </c>
      <c r="H19" s="55">
        <f t="shared" si="4"/>
        <v>93.547498305968745</v>
      </c>
      <c r="I19" s="50">
        <f t="shared" si="1"/>
        <v>267683804</v>
      </c>
      <c r="J19" s="50">
        <f t="shared" si="2"/>
        <v>243153997.53999999</v>
      </c>
      <c r="K19" s="55">
        <f t="shared" si="3"/>
        <v>90.836275451315686</v>
      </c>
    </row>
    <row r="20" spans="1:12" ht="124.5" customHeight="1">
      <c r="A20" s="54" t="s">
        <v>24</v>
      </c>
      <c r="B20" s="17">
        <v>21000000</v>
      </c>
      <c r="C20" s="50">
        <v>11845500</v>
      </c>
      <c r="D20" s="50">
        <v>7796111.7800000003</v>
      </c>
      <c r="E20" s="55">
        <f t="shared" si="0"/>
        <v>65.814965852011312</v>
      </c>
      <c r="F20" s="50"/>
      <c r="G20" s="50"/>
      <c r="H20" s="55"/>
      <c r="I20" s="50">
        <f t="shared" si="1"/>
        <v>11845500</v>
      </c>
      <c r="J20" s="50">
        <f t="shared" si="2"/>
        <v>7796111.7800000003</v>
      </c>
      <c r="K20" s="55">
        <f t="shared" si="3"/>
        <v>65.814965852011312</v>
      </c>
    </row>
    <row r="21" spans="1:12" ht="129.75" customHeight="1">
      <c r="A21" s="54" t="s">
        <v>25</v>
      </c>
      <c r="B21" s="17">
        <v>22000000</v>
      </c>
      <c r="C21" s="50">
        <v>32675500</v>
      </c>
      <c r="D21" s="50">
        <v>26759525.239999998</v>
      </c>
      <c r="E21" s="55">
        <f t="shared" si="0"/>
        <v>81.894768985937475</v>
      </c>
      <c r="F21" s="52"/>
      <c r="G21" s="52"/>
      <c r="H21" s="55"/>
      <c r="I21" s="50">
        <f t="shared" si="1"/>
        <v>32675500</v>
      </c>
      <c r="J21" s="50">
        <f t="shared" si="2"/>
        <v>26759525.239999998</v>
      </c>
      <c r="K21" s="55">
        <f t="shared" si="3"/>
        <v>81.894768985937475</v>
      </c>
    </row>
    <row r="22" spans="1:12" ht="81.75" customHeight="1">
      <c r="A22" s="51" t="s">
        <v>26</v>
      </c>
      <c r="B22" s="17">
        <v>24000000</v>
      </c>
      <c r="C22" s="50">
        <v>9035999</v>
      </c>
      <c r="D22" s="50">
        <v>8288091.2400000002</v>
      </c>
      <c r="E22" s="55">
        <f t="shared" si="0"/>
        <v>91.723020775013367</v>
      </c>
      <c r="F22" s="50">
        <v>43800</v>
      </c>
      <c r="G22" s="50">
        <v>1927244.25</v>
      </c>
      <c r="H22" s="55">
        <f t="shared" si="4"/>
        <v>4400.1010273972606</v>
      </c>
      <c r="I22" s="50">
        <f t="shared" si="1"/>
        <v>9079799</v>
      </c>
      <c r="J22" s="50">
        <f t="shared" si="2"/>
        <v>10215335.49</v>
      </c>
      <c r="K22" s="55">
        <f t="shared" si="3"/>
        <v>112.50618532414649</v>
      </c>
    </row>
    <row r="23" spans="1:12" ht="108.75" customHeight="1">
      <c r="A23" s="54" t="s">
        <v>27</v>
      </c>
      <c r="B23" s="17">
        <v>24110000</v>
      </c>
      <c r="C23" s="50"/>
      <c r="D23" s="50"/>
      <c r="E23" s="55"/>
      <c r="F23" s="50">
        <v>43800</v>
      </c>
      <c r="G23" s="50">
        <v>11658.59</v>
      </c>
      <c r="H23" s="55">
        <f t="shared" si="4"/>
        <v>26.617785388127853</v>
      </c>
      <c r="I23" s="50">
        <f t="shared" si="1"/>
        <v>43800</v>
      </c>
      <c r="J23" s="50">
        <f t="shared" si="2"/>
        <v>11658.59</v>
      </c>
      <c r="K23" s="55">
        <f t="shared" si="3"/>
        <v>26.617785388127853</v>
      </c>
    </row>
    <row r="24" spans="1:12" ht="64.5" customHeight="1">
      <c r="A24" s="54" t="s">
        <v>126</v>
      </c>
      <c r="B24" s="58">
        <v>24060000</v>
      </c>
      <c r="C24" s="50">
        <v>9035999</v>
      </c>
      <c r="D24" s="50">
        <v>8288091.2400000002</v>
      </c>
      <c r="E24" s="55">
        <f t="shared" si="0"/>
        <v>91.723020775013367</v>
      </c>
      <c r="F24" s="50"/>
      <c r="G24" s="50">
        <v>499272.03</v>
      </c>
      <c r="H24" s="55"/>
      <c r="I24" s="50">
        <f t="shared" si="1"/>
        <v>9035999</v>
      </c>
      <c r="J24" s="50">
        <f t="shared" si="2"/>
        <v>8787363.2699999996</v>
      </c>
      <c r="K24" s="55">
        <f t="shared" si="3"/>
        <v>97.24838692434561</v>
      </c>
    </row>
    <row r="25" spans="1:12" ht="70.5" customHeight="1">
      <c r="A25" s="51" t="s">
        <v>28</v>
      </c>
      <c r="B25" s="58">
        <v>25000000</v>
      </c>
      <c r="C25" s="50"/>
      <c r="D25" s="50"/>
      <c r="E25" s="55"/>
      <c r="F25" s="50">
        <v>214083005</v>
      </c>
      <c r="G25" s="50">
        <v>198383025.03</v>
      </c>
      <c r="H25" s="55">
        <f t="shared" si="4"/>
        <v>92.666405271170404</v>
      </c>
      <c r="I25" s="50">
        <f t="shared" si="1"/>
        <v>214083005</v>
      </c>
      <c r="J25" s="50">
        <f t="shared" si="2"/>
        <v>198383025.03</v>
      </c>
      <c r="K25" s="55">
        <f t="shared" si="3"/>
        <v>92.666405271170404</v>
      </c>
    </row>
    <row r="26" spans="1:12" ht="89.25" customHeight="1">
      <c r="A26" s="51" t="s">
        <v>29</v>
      </c>
      <c r="B26" s="17">
        <v>30000000</v>
      </c>
      <c r="C26" s="50"/>
      <c r="D26" s="50">
        <v>45200</v>
      </c>
      <c r="E26" s="55"/>
      <c r="F26" s="50">
        <v>66022133.340000004</v>
      </c>
      <c r="G26" s="50">
        <v>60544033.869999997</v>
      </c>
      <c r="H26" s="55">
        <f t="shared" si="4"/>
        <v>91.702631840463326</v>
      </c>
      <c r="I26" s="50">
        <f t="shared" si="1"/>
        <v>66022133.340000004</v>
      </c>
      <c r="J26" s="50">
        <f t="shared" si="2"/>
        <v>60589233.869999997</v>
      </c>
      <c r="K26" s="55">
        <f t="shared" si="3"/>
        <v>91.771093730004566</v>
      </c>
      <c r="L26" s="14"/>
    </row>
    <row r="27" spans="1:12" ht="103.5" customHeight="1">
      <c r="A27" s="57" t="s">
        <v>30</v>
      </c>
      <c r="B27" s="17">
        <v>31000000</v>
      </c>
      <c r="C27" s="50"/>
      <c r="D27" s="50">
        <v>45200</v>
      </c>
      <c r="E27" s="55"/>
      <c r="F27" s="50">
        <v>31022133.34</v>
      </c>
      <c r="G27" s="50">
        <v>29811135.77</v>
      </c>
      <c r="H27" s="55">
        <f t="shared" si="4"/>
        <v>96.096343353541911</v>
      </c>
      <c r="I27" s="50">
        <f t="shared" si="1"/>
        <v>31022133.34</v>
      </c>
      <c r="J27" s="50">
        <f t="shared" si="2"/>
        <v>29856335.77</v>
      </c>
      <c r="K27" s="55">
        <f t="shared" si="3"/>
        <v>96.242045776726712</v>
      </c>
      <c r="L27" s="14"/>
    </row>
    <row r="28" spans="1:12" ht="116.25" customHeight="1">
      <c r="A28" s="57" t="s">
        <v>31</v>
      </c>
      <c r="B28" s="17">
        <v>33000000</v>
      </c>
      <c r="C28" s="50"/>
      <c r="D28" s="50"/>
      <c r="E28" s="55"/>
      <c r="F28" s="50">
        <v>35000000</v>
      </c>
      <c r="G28" s="50">
        <v>30732898.100000001</v>
      </c>
      <c r="H28" s="55">
        <f t="shared" si="4"/>
        <v>87.808280285714289</v>
      </c>
      <c r="I28" s="50">
        <f t="shared" si="1"/>
        <v>35000000</v>
      </c>
      <c r="J28" s="50">
        <f t="shared" si="2"/>
        <v>30732898.100000001</v>
      </c>
      <c r="K28" s="55">
        <f t="shared" si="3"/>
        <v>87.808280285714289</v>
      </c>
    </row>
    <row r="29" spans="1:12" ht="207" customHeight="1">
      <c r="A29" s="54" t="s">
        <v>84</v>
      </c>
      <c r="B29" s="17">
        <v>50110000</v>
      </c>
      <c r="C29" s="50"/>
      <c r="D29" s="50"/>
      <c r="E29" s="55"/>
      <c r="F29" s="50">
        <v>3874840</v>
      </c>
      <c r="G29" s="50">
        <v>3146333.62</v>
      </c>
      <c r="H29" s="55">
        <f t="shared" si="4"/>
        <v>81.199059057922398</v>
      </c>
      <c r="I29" s="50">
        <f t="shared" si="1"/>
        <v>3874840</v>
      </c>
      <c r="J29" s="50">
        <f t="shared" si="2"/>
        <v>3146333.62</v>
      </c>
      <c r="K29" s="55">
        <f t="shared" si="3"/>
        <v>81.199059057922398</v>
      </c>
    </row>
    <row r="30" spans="1:12" ht="114.75" customHeight="1">
      <c r="A30" s="17" t="s">
        <v>32</v>
      </c>
      <c r="B30" s="17">
        <v>90010100</v>
      </c>
      <c r="C30" s="50">
        <f>C10+C19+C26+C29</f>
        <v>3494554752.3299999</v>
      </c>
      <c r="D30" s="50">
        <f>D10+D19+D26+D29</f>
        <v>2699086175.2600002</v>
      </c>
      <c r="E30" s="55">
        <f t="shared" si="0"/>
        <v>77.23691189729908</v>
      </c>
      <c r="F30" s="50">
        <f>F10+F19+F26+F29</f>
        <v>285952878.34000003</v>
      </c>
      <c r="G30" s="50">
        <f>G10+G19+G26+G29</f>
        <v>265817498.76000002</v>
      </c>
      <c r="H30" s="55">
        <f t="shared" si="4"/>
        <v>92.958497324143423</v>
      </c>
      <c r="I30" s="50">
        <f>C30+F30</f>
        <v>3780507630.6700001</v>
      </c>
      <c r="J30" s="50">
        <f t="shared" si="2"/>
        <v>2964903674.0200005</v>
      </c>
      <c r="K30" s="55">
        <f t="shared" si="3"/>
        <v>78.426072995243388</v>
      </c>
    </row>
    <row r="31" spans="1:12" ht="81" customHeight="1">
      <c r="A31" s="51" t="s">
        <v>33</v>
      </c>
      <c r="B31" s="17">
        <v>40000000</v>
      </c>
      <c r="C31" s="50">
        <f>C32+C46+C52</f>
        <v>937695059.88999999</v>
      </c>
      <c r="D31" s="50">
        <f>D32+D46+D52</f>
        <v>716459570.40999997</v>
      </c>
      <c r="E31" s="55">
        <f t="shared" si="0"/>
        <v>76.406456753013828</v>
      </c>
      <c r="F31" s="50">
        <f>F32+F46+F52</f>
        <v>305230792.98000002</v>
      </c>
      <c r="G31" s="50">
        <f>G32+G46+G52</f>
        <v>28043162.690000001</v>
      </c>
      <c r="H31" s="55">
        <f t="shared" si="4"/>
        <v>9.1875273841841718</v>
      </c>
      <c r="I31" s="50">
        <f t="shared" si="1"/>
        <v>1242925852.8699999</v>
      </c>
      <c r="J31" s="50">
        <f t="shared" si="2"/>
        <v>744502733.10000002</v>
      </c>
      <c r="K31" s="55">
        <f t="shared" si="3"/>
        <v>59.8992072922848</v>
      </c>
    </row>
    <row r="32" spans="1:12" ht="77.25" customHeight="1">
      <c r="A32" s="51" t="s">
        <v>61</v>
      </c>
      <c r="B32" s="17">
        <v>41030000</v>
      </c>
      <c r="C32" s="50">
        <v>769123751</v>
      </c>
      <c r="D32" s="50">
        <v>581178251</v>
      </c>
      <c r="E32" s="55">
        <f t="shared" si="0"/>
        <v>75.563685329488678</v>
      </c>
      <c r="F32" s="50">
        <v>154268778</v>
      </c>
      <c r="G32" s="50">
        <v>25663276.530000001</v>
      </c>
      <c r="H32" s="55">
        <f t="shared" si="4"/>
        <v>16.635431266591091</v>
      </c>
      <c r="I32" s="50">
        <f t="shared" si="1"/>
        <v>923392529</v>
      </c>
      <c r="J32" s="50">
        <f t="shared" si="1"/>
        <v>606841527.52999997</v>
      </c>
      <c r="K32" s="55">
        <f t="shared" si="3"/>
        <v>65.718695838614479</v>
      </c>
    </row>
    <row r="33" spans="1:11" ht="103.5" hidden="1" customHeight="1">
      <c r="A33" s="46" t="s">
        <v>104</v>
      </c>
      <c r="B33" s="17">
        <v>41033100</v>
      </c>
      <c r="C33" s="50"/>
      <c r="D33" s="50"/>
      <c r="E33" s="55" t="e">
        <f t="shared" si="0"/>
        <v>#DIV/0!</v>
      </c>
      <c r="F33" s="50"/>
      <c r="G33" s="50"/>
      <c r="H33" s="55" t="e">
        <f t="shared" si="4"/>
        <v>#DIV/0!</v>
      </c>
      <c r="I33" s="50">
        <f t="shared" si="1"/>
        <v>0</v>
      </c>
      <c r="J33" s="50">
        <f t="shared" si="2"/>
        <v>0</v>
      </c>
      <c r="K33" s="55" t="e">
        <f t="shared" si="3"/>
        <v>#DIV/0!</v>
      </c>
    </row>
    <row r="34" spans="1:11" ht="187.5" customHeight="1">
      <c r="A34" s="51" t="s">
        <v>114</v>
      </c>
      <c r="B34" s="17">
        <v>41031700</v>
      </c>
      <c r="C34" s="50"/>
      <c r="D34" s="50"/>
      <c r="E34" s="55"/>
      <c r="F34" s="50">
        <v>2608600</v>
      </c>
      <c r="G34" s="50">
        <v>2395440.06</v>
      </c>
      <c r="H34" s="55">
        <f t="shared" si="4"/>
        <v>91.828569347542739</v>
      </c>
      <c r="I34" s="50">
        <f t="shared" si="1"/>
        <v>2608600</v>
      </c>
      <c r="J34" s="50">
        <f t="shared" si="2"/>
        <v>2395440.06</v>
      </c>
      <c r="K34" s="55">
        <f t="shared" si="3"/>
        <v>91.828569347542739</v>
      </c>
    </row>
    <row r="35" spans="1:11" ht="263.25" customHeight="1">
      <c r="A35" s="51" t="s">
        <v>148</v>
      </c>
      <c r="B35" s="17">
        <v>41032800</v>
      </c>
      <c r="C35" s="50">
        <v>35324151</v>
      </c>
      <c r="D35" s="50">
        <v>35324151</v>
      </c>
      <c r="E35" s="55">
        <f t="shared" si="0"/>
        <v>100</v>
      </c>
      <c r="F35" s="50"/>
      <c r="G35" s="50"/>
      <c r="H35" s="55"/>
      <c r="I35" s="50">
        <f t="shared" si="1"/>
        <v>35324151</v>
      </c>
      <c r="J35" s="50">
        <f t="shared" si="1"/>
        <v>35324151</v>
      </c>
      <c r="K35" s="55">
        <f t="shared" si="3"/>
        <v>100</v>
      </c>
    </row>
    <row r="36" spans="1:11" ht="115.5" customHeight="1">
      <c r="A36" s="51" t="s">
        <v>117</v>
      </c>
      <c r="B36" s="17">
        <v>41033100</v>
      </c>
      <c r="C36" s="50"/>
      <c r="D36" s="50"/>
      <c r="E36" s="55"/>
      <c r="F36" s="50">
        <v>73541826</v>
      </c>
      <c r="G36" s="50">
        <v>11916436.470000001</v>
      </c>
      <c r="H36" s="55">
        <f t="shared" si="4"/>
        <v>16.203617884059611</v>
      </c>
      <c r="I36" s="50">
        <f t="shared" si="1"/>
        <v>73541826</v>
      </c>
      <c r="J36" s="50">
        <f t="shared" si="2"/>
        <v>11916436.470000001</v>
      </c>
      <c r="K36" s="55">
        <f t="shared" si="3"/>
        <v>16.203617884059611</v>
      </c>
    </row>
    <row r="37" spans="1:11" ht="303.75" customHeight="1">
      <c r="A37" s="51" t="s">
        <v>157</v>
      </c>
      <c r="B37" s="17">
        <v>41033500</v>
      </c>
      <c r="C37" s="50">
        <v>12212500</v>
      </c>
      <c r="D37" s="50">
        <v>7348300</v>
      </c>
      <c r="E37" s="55">
        <f t="shared" si="0"/>
        <v>60.170317297850566</v>
      </c>
      <c r="F37" s="50"/>
      <c r="G37" s="50"/>
      <c r="H37" s="55"/>
      <c r="I37" s="50">
        <f t="shared" si="1"/>
        <v>12212500</v>
      </c>
      <c r="J37" s="50">
        <f t="shared" si="2"/>
        <v>7348300</v>
      </c>
      <c r="K37" s="55">
        <f t="shared" si="3"/>
        <v>60.170317297850566</v>
      </c>
    </row>
    <row r="38" spans="1:11" ht="226.5" customHeight="1">
      <c r="A38" s="54" t="s">
        <v>149</v>
      </c>
      <c r="B38" s="17">
        <v>41033800</v>
      </c>
      <c r="C38" s="50">
        <v>6906000</v>
      </c>
      <c r="D38" s="50">
        <v>6906000</v>
      </c>
      <c r="E38" s="55">
        <f t="shared" si="0"/>
        <v>100</v>
      </c>
      <c r="F38" s="50"/>
      <c r="G38" s="50"/>
      <c r="H38" s="55"/>
      <c r="I38" s="50">
        <f t="shared" si="1"/>
        <v>6906000</v>
      </c>
      <c r="J38" s="50">
        <f t="shared" si="2"/>
        <v>6906000</v>
      </c>
      <c r="K38" s="55">
        <f t="shared" si="3"/>
        <v>100</v>
      </c>
    </row>
    <row r="39" spans="1:11" ht="173.25" customHeight="1">
      <c r="A39" s="54" t="s">
        <v>34</v>
      </c>
      <c r="B39" s="17">
        <v>41033900</v>
      </c>
      <c r="C39" s="50">
        <v>624912800</v>
      </c>
      <c r="D39" s="50">
        <v>468920200</v>
      </c>
      <c r="E39" s="55">
        <f t="shared" si="0"/>
        <v>75.0377012600798</v>
      </c>
      <c r="F39" s="52">
        <v>10627500</v>
      </c>
      <c r="G39" s="52">
        <v>10627500</v>
      </c>
      <c r="H39" s="55">
        <f t="shared" si="4"/>
        <v>100</v>
      </c>
      <c r="I39" s="50">
        <f t="shared" si="1"/>
        <v>635540300</v>
      </c>
      <c r="J39" s="50">
        <f t="shared" si="2"/>
        <v>479547700</v>
      </c>
      <c r="K39" s="55">
        <f t="shared" si="3"/>
        <v>75.455120627283591</v>
      </c>
    </row>
    <row r="40" spans="1:11" ht="72.75" hidden="1" customHeight="1">
      <c r="A40" s="54" t="s">
        <v>102</v>
      </c>
      <c r="B40" s="17">
        <v>41040000</v>
      </c>
      <c r="C40" s="50">
        <f>C41</f>
        <v>0</v>
      </c>
      <c r="D40" s="50">
        <f>D41</f>
        <v>0</v>
      </c>
      <c r="E40" s="55" t="e">
        <f t="shared" si="0"/>
        <v>#DIV/0!</v>
      </c>
      <c r="F40" s="52"/>
      <c r="G40" s="52"/>
      <c r="H40" s="55" t="e">
        <f t="shared" si="4"/>
        <v>#DIV/0!</v>
      </c>
      <c r="I40" s="50">
        <f t="shared" si="1"/>
        <v>0</v>
      </c>
      <c r="J40" s="50">
        <f t="shared" si="2"/>
        <v>0</v>
      </c>
      <c r="K40" s="55" t="e">
        <f t="shared" si="3"/>
        <v>#DIV/0!</v>
      </c>
    </row>
    <row r="41" spans="1:11" ht="54.75" hidden="1" customHeight="1">
      <c r="A41" s="54" t="s">
        <v>103</v>
      </c>
      <c r="B41" s="17">
        <v>41040400</v>
      </c>
      <c r="C41" s="50"/>
      <c r="D41" s="50"/>
      <c r="E41" s="55" t="e">
        <f t="shared" si="0"/>
        <v>#DIV/0!</v>
      </c>
      <c r="F41" s="52"/>
      <c r="G41" s="52"/>
      <c r="H41" s="55" t="e">
        <f t="shared" si="4"/>
        <v>#DIV/0!</v>
      </c>
      <c r="I41" s="50">
        <f t="shared" si="1"/>
        <v>0</v>
      </c>
      <c r="J41" s="50">
        <f t="shared" si="2"/>
        <v>0</v>
      </c>
      <c r="K41" s="55" t="e">
        <f t="shared" si="3"/>
        <v>#DIV/0!</v>
      </c>
    </row>
    <row r="42" spans="1:11" ht="222" customHeight="1">
      <c r="A42" s="54" t="s">
        <v>130</v>
      </c>
      <c r="B42" s="17">
        <v>41035400</v>
      </c>
      <c r="C42" s="50">
        <v>4325100</v>
      </c>
      <c r="D42" s="50">
        <v>3034500</v>
      </c>
      <c r="E42" s="55">
        <f t="shared" si="0"/>
        <v>70.160227509190534</v>
      </c>
      <c r="F42" s="52">
        <v>2895400</v>
      </c>
      <c r="G42" s="52">
        <v>723900</v>
      </c>
      <c r="H42" s="55">
        <f t="shared" si="4"/>
        <v>25.001726877115424</v>
      </c>
      <c r="I42" s="50">
        <f t="shared" si="1"/>
        <v>7220500</v>
      </c>
      <c r="J42" s="50">
        <f t="shared" si="2"/>
        <v>3758400</v>
      </c>
      <c r="K42" s="55">
        <f t="shared" si="3"/>
        <v>52.051796966969043</v>
      </c>
    </row>
    <row r="43" spans="1:11" ht="237" customHeight="1">
      <c r="A43" s="54" t="s">
        <v>131</v>
      </c>
      <c r="B43" s="17">
        <v>41036000</v>
      </c>
      <c r="C43" s="50">
        <v>20641000</v>
      </c>
      <c r="D43" s="50">
        <v>20641000</v>
      </c>
      <c r="E43" s="55">
        <f t="shared" si="0"/>
        <v>100</v>
      </c>
      <c r="F43" s="52"/>
      <c r="G43" s="52"/>
      <c r="H43" s="55"/>
      <c r="I43" s="50">
        <f t="shared" si="1"/>
        <v>20641000</v>
      </c>
      <c r="J43" s="50">
        <f t="shared" si="2"/>
        <v>20641000</v>
      </c>
      <c r="K43" s="55">
        <f t="shared" si="3"/>
        <v>100</v>
      </c>
    </row>
    <row r="44" spans="1:11" ht="195.75" customHeight="1">
      <c r="A44" s="54" t="s">
        <v>132</v>
      </c>
      <c r="B44" s="17">
        <v>41036300</v>
      </c>
      <c r="C44" s="50">
        <v>64802200</v>
      </c>
      <c r="D44" s="50">
        <v>39004100</v>
      </c>
      <c r="E44" s="55">
        <f t="shared" si="0"/>
        <v>60.189468876056679</v>
      </c>
      <c r="F44" s="52"/>
      <c r="G44" s="52"/>
      <c r="H44" s="55"/>
      <c r="I44" s="50">
        <f t="shared" si="1"/>
        <v>64802200</v>
      </c>
      <c r="J44" s="50">
        <f t="shared" si="2"/>
        <v>39004100</v>
      </c>
      <c r="K44" s="55">
        <f t="shared" si="3"/>
        <v>60.189468876056679</v>
      </c>
    </row>
    <row r="45" spans="1:11" ht="171" customHeight="1">
      <c r="A45" s="54" t="s">
        <v>156</v>
      </c>
      <c r="B45" s="17">
        <v>41038800</v>
      </c>
      <c r="C45" s="50"/>
      <c r="D45" s="50"/>
      <c r="E45" s="55"/>
      <c r="F45" s="52">
        <v>64595452</v>
      </c>
      <c r="G45" s="52"/>
      <c r="H45" s="55"/>
      <c r="I45" s="50"/>
      <c r="J45" s="50">
        <f>F45</f>
        <v>64595452</v>
      </c>
      <c r="K45" s="55"/>
    </row>
    <row r="46" spans="1:11" ht="170.25" customHeight="1">
      <c r="A46" s="51" t="s">
        <v>62</v>
      </c>
      <c r="B46" s="17">
        <v>41050000</v>
      </c>
      <c r="C46" s="50">
        <v>168571308.88999999</v>
      </c>
      <c r="D46" s="50">
        <v>135281319.41</v>
      </c>
      <c r="E46" s="55">
        <f t="shared" si="0"/>
        <v>80.251687135132158</v>
      </c>
      <c r="F46" s="50">
        <v>1722304</v>
      </c>
      <c r="G46" s="50">
        <v>1722304</v>
      </c>
      <c r="H46" s="55">
        <f t="shared" si="4"/>
        <v>100</v>
      </c>
      <c r="I46" s="50">
        <f t="shared" si="1"/>
        <v>170293612.88999999</v>
      </c>
      <c r="J46" s="50">
        <f t="shared" si="2"/>
        <v>137003623.41</v>
      </c>
      <c r="K46" s="55">
        <f t="shared" si="3"/>
        <v>80.451416283296879</v>
      </c>
    </row>
    <row r="47" spans="1:11" ht="409.6" customHeight="1">
      <c r="A47" s="51" t="s">
        <v>150</v>
      </c>
      <c r="B47" s="17">
        <v>41050200</v>
      </c>
      <c r="C47" s="50">
        <v>125082231.89</v>
      </c>
      <c r="D47" s="50">
        <v>103143396.41</v>
      </c>
      <c r="E47" s="55">
        <f t="shared" si="0"/>
        <v>82.460470085556608</v>
      </c>
      <c r="F47" s="50"/>
      <c r="G47" s="50"/>
      <c r="H47" s="55"/>
      <c r="I47" s="50">
        <f t="shared" si="1"/>
        <v>125082231.89</v>
      </c>
      <c r="J47" s="50">
        <f t="shared" si="2"/>
        <v>103143396.41</v>
      </c>
      <c r="K47" s="55">
        <f t="shared" si="3"/>
        <v>82.460470085556608</v>
      </c>
    </row>
    <row r="48" spans="1:11" ht="156" customHeight="1">
      <c r="A48" s="57" t="s">
        <v>115</v>
      </c>
      <c r="B48" s="17">
        <v>41051000</v>
      </c>
      <c r="C48" s="50">
        <v>20485960</v>
      </c>
      <c r="D48" s="50">
        <v>15177513</v>
      </c>
      <c r="E48" s="55">
        <f t="shared" si="0"/>
        <v>74.087389607321313</v>
      </c>
      <c r="F48" s="52"/>
      <c r="G48" s="52"/>
      <c r="H48" s="55"/>
      <c r="I48" s="50">
        <f t="shared" si="1"/>
        <v>20485960</v>
      </c>
      <c r="J48" s="50">
        <f t="shared" si="2"/>
        <v>15177513</v>
      </c>
      <c r="K48" s="55">
        <f t="shared" si="3"/>
        <v>74.087389607321313</v>
      </c>
    </row>
    <row r="49" spans="1:14" ht="90.75" hidden="1" customHeight="1">
      <c r="A49" s="54" t="s">
        <v>105</v>
      </c>
      <c r="B49" s="17">
        <v>41051100</v>
      </c>
      <c r="C49" s="50"/>
      <c r="D49" s="50"/>
      <c r="E49" s="55" t="e">
        <f t="shared" si="0"/>
        <v>#DIV/0!</v>
      </c>
      <c r="F49" s="52"/>
      <c r="G49" s="52"/>
      <c r="H49" s="55" t="e">
        <f t="shared" si="4"/>
        <v>#DIV/0!</v>
      </c>
      <c r="I49" s="50">
        <f t="shared" si="1"/>
        <v>0</v>
      </c>
      <c r="J49" s="50">
        <f t="shared" si="2"/>
        <v>0</v>
      </c>
      <c r="K49" s="55" t="e">
        <f t="shared" si="3"/>
        <v>#DIV/0!</v>
      </c>
    </row>
    <row r="50" spans="1:14" ht="58.5" customHeight="1">
      <c r="A50" s="57" t="s">
        <v>60</v>
      </c>
      <c r="B50" s="17">
        <v>41053900</v>
      </c>
      <c r="C50" s="50">
        <v>21399722</v>
      </c>
      <c r="D50" s="50">
        <v>15671310</v>
      </c>
      <c r="E50" s="55">
        <f t="shared" si="0"/>
        <v>73.231371884176809</v>
      </c>
      <c r="F50" s="50">
        <v>1722304</v>
      </c>
      <c r="G50" s="50">
        <v>1722304</v>
      </c>
      <c r="H50" s="55">
        <f t="shared" si="4"/>
        <v>100</v>
      </c>
      <c r="I50" s="50">
        <f t="shared" si="1"/>
        <v>23122026</v>
      </c>
      <c r="J50" s="50">
        <f t="shared" si="2"/>
        <v>17393614</v>
      </c>
      <c r="K50" s="55">
        <f t="shared" si="3"/>
        <v>75.225302488631399</v>
      </c>
    </row>
    <row r="51" spans="1:14" ht="219.75" customHeight="1">
      <c r="A51" s="57" t="s">
        <v>122</v>
      </c>
      <c r="B51" s="17">
        <v>41059300</v>
      </c>
      <c r="C51" s="50">
        <v>1603395</v>
      </c>
      <c r="D51" s="50">
        <v>1289100</v>
      </c>
      <c r="E51" s="55">
        <f t="shared" si="0"/>
        <v>80.3981551645103</v>
      </c>
      <c r="F51" s="50"/>
      <c r="G51" s="50"/>
      <c r="H51" s="55"/>
      <c r="I51" s="50">
        <f t="shared" si="1"/>
        <v>1603395</v>
      </c>
      <c r="J51" s="50">
        <f t="shared" si="2"/>
        <v>1289100</v>
      </c>
      <c r="K51" s="55">
        <f t="shared" si="3"/>
        <v>80.3981551645103</v>
      </c>
    </row>
    <row r="52" spans="1:14" ht="103.5" customHeight="1">
      <c r="A52" s="57" t="s">
        <v>121</v>
      </c>
      <c r="B52" s="17">
        <v>42000000</v>
      </c>
      <c r="C52" s="50"/>
      <c r="D52" s="50"/>
      <c r="E52" s="55"/>
      <c r="F52" s="50">
        <v>149239710.97999999</v>
      </c>
      <c r="G52" s="50">
        <v>657582.16</v>
      </c>
      <c r="H52" s="55">
        <f t="shared" si="4"/>
        <v>0.44062143760659273</v>
      </c>
      <c r="I52" s="50">
        <f t="shared" si="1"/>
        <v>149239710.97999999</v>
      </c>
      <c r="J52" s="50">
        <f t="shared" si="2"/>
        <v>657582.16</v>
      </c>
      <c r="K52" s="55">
        <f t="shared" si="3"/>
        <v>0.44062143760659273</v>
      </c>
    </row>
    <row r="53" spans="1:14" ht="51" customHeight="1">
      <c r="A53" s="57" t="s">
        <v>106</v>
      </c>
      <c r="B53" s="17">
        <v>42020500</v>
      </c>
      <c r="C53" s="50"/>
      <c r="D53" s="50"/>
      <c r="E53" s="55"/>
      <c r="F53" s="50">
        <v>149239710.97999999</v>
      </c>
      <c r="G53" s="50">
        <v>657680.01</v>
      </c>
      <c r="H53" s="55">
        <f t="shared" si="4"/>
        <v>0.44068700326559695</v>
      </c>
      <c r="I53" s="50">
        <f t="shared" si="1"/>
        <v>149239710.97999999</v>
      </c>
      <c r="J53" s="50">
        <f t="shared" si="2"/>
        <v>657680.01</v>
      </c>
      <c r="K53" s="55">
        <f t="shared" si="3"/>
        <v>0.44068700326559695</v>
      </c>
    </row>
    <row r="54" spans="1:14" ht="111">
      <c r="A54" s="57" t="s">
        <v>151</v>
      </c>
      <c r="B54" s="17">
        <v>42030000</v>
      </c>
      <c r="C54" s="50"/>
      <c r="D54" s="50"/>
      <c r="E54" s="55"/>
      <c r="F54" s="50"/>
      <c r="G54" s="50">
        <v>-97.85</v>
      </c>
      <c r="H54" s="55"/>
      <c r="I54" s="50"/>
      <c r="J54" s="50">
        <f t="shared" si="2"/>
        <v>-97.85</v>
      </c>
      <c r="K54" s="55"/>
    </row>
    <row r="55" spans="1:14" ht="73.5" customHeight="1">
      <c r="A55" s="59" t="s">
        <v>100</v>
      </c>
      <c r="B55" s="59">
        <v>90010300</v>
      </c>
      <c r="C55" s="53">
        <f>C30+C32+C46+C52</f>
        <v>4432249812.2200003</v>
      </c>
      <c r="D55" s="53">
        <f>D30+D32+D46+D52</f>
        <v>3415545745.6700001</v>
      </c>
      <c r="E55" s="60">
        <f t="shared" si="0"/>
        <v>77.061219253777594</v>
      </c>
      <c r="F55" s="53">
        <f>F30+F32+F46+F52</f>
        <v>591183671.32000005</v>
      </c>
      <c r="G55" s="53">
        <f>G30+G32+G46+G52</f>
        <v>293860661.45000005</v>
      </c>
      <c r="H55" s="60">
        <f t="shared" si="4"/>
        <v>49.70716812828497</v>
      </c>
      <c r="I55" s="53">
        <f>C55+F55</f>
        <v>5023433483.54</v>
      </c>
      <c r="J55" s="53">
        <f t="shared" si="2"/>
        <v>3709406407.1199999</v>
      </c>
      <c r="K55" s="60">
        <f t="shared" si="3"/>
        <v>73.842052836459402</v>
      </c>
    </row>
    <row r="56" spans="1:14" ht="65.25" customHeight="1">
      <c r="A56" s="84" t="s">
        <v>6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</row>
    <row r="57" spans="1:14" s="10" customFormat="1" ht="62.25" customHeight="1">
      <c r="A57" s="18" t="s">
        <v>12</v>
      </c>
      <c r="B57" s="19" t="s">
        <v>36</v>
      </c>
      <c r="C57" s="20">
        <f>C58+C60+C59</f>
        <v>235095233</v>
      </c>
      <c r="D57" s="20">
        <f>D58+D60+D59</f>
        <v>164105826.86000001</v>
      </c>
      <c r="E57" s="21">
        <f>D57/C57*100</f>
        <v>69.803978909261858</v>
      </c>
      <c r="F57" s="20">
        <f>F58+F60+F59</f>
        <v>24000</v>
      </c>
      <c r="G57" s="20">
        <f>G58+G60+G59</f>
        <v>2144545.0300000003</v>
      </c>
      <c r="H57" s="21"/>
      <c r="I57" s="20">
        <f>I58+I60+I59</f>
        <v>235119233</v>
      </c>
      <c r="J57" s="20">
        <f>J58+J60+J59</f>
        <v>166250371.89000002</v>
      </c>
      <c r="K57" s="21">
        <f>J57/I57*100</f>
        <v>70.708963179545592</v>
      </c>
      <c r="L57" s="11">
        <f>C57+F57-I57</f>
        <v>0</v>
      </c>
      <c r="N57" s="11"/>
    </row>
    <row r="58" spans="1:14" ht="109.5" customHeight="1">
      <c r="A58" s="22" t="s">
        <v>92</v>
      </c>
      <c r="B58" s="23" t="s">
        <v>63</v>
      </c>
      <c r="C58" s="63">
        <v>231321130</v>
      </c>
      <c r="D58" s="63">
        <v>161833344.84</v>
      </c>
      <c r="E58" s="25">
        <f t="shared" ref="E58:E131" si="5">D58/C58*100</f>
        <v>69.960467874249105</v>
      </c>
      <c r="F58" s="24">
        <v>24000</v>
      </c>
      <c r="G58" s="24">
        <v>2090587.53</v>
      </c>
      <c r="H58" s="25"/>
      <c r="I58" s="24">
        <f>C58+F58</f>
        <v>231345130</v>
      </c>
      <c r="J58" s="24">
        <f t="shared" ref="I58:J60" si="6">D58+G58</f>
        <v>163923932.37</v>
      </c>
      <c r="K58" s="25">
        <f>J58/I58*100</f>
        <v>70.856876204828694</v>
      </c>
      <c r="L58" s="11">
        <f t="shared" ref="L58:L130" si="7">C58+F58-I58</f>
        <v>0</v>
      </c>
      <c r="N58" s="11"/>
    </row>
    <row r="59" spans="1:14" ht="84.75" customHeight="1">
      <c r="A59" s="22" t="s">
        <v>64</v>
      </c>
      <c r="B59" s="23" t="s">
        <v>37</v>
      </c>
      <c r="C59" s="24">
        <v>70000</v>
      </c>
      <c r="D59" s="24"/>
      <c r="E59" s="21">
        <f t="shared" si="5"/>
        <v>0</v>
      </c>
      <c r="F59" s="24"/>
      <c r="G59" s="24"/>
      <c r="H59" s="25"/>
      <c r="I59" s="24">
        <f t="shared" si="6"/>
        <v>70000</v>
      </c>
      <c r="J59" s="24">
        <f>D59+G59</f>
        <v>0</v>
      </c>
      <c r="K59" s="25">
        <f>J59/I59*100</f>
        <v>0</v>
      </c>
      <c r="L59" s="11">
        <f t="shared" si="7"/>
        <v>0</v>
      </c>
      <c r="N59" s="11"/>
    </row>
    <row r="60" spans="1:14" ht="56.25" customHeight="1">
      <c r="A60" s="22" t="s">
        <v>65</v>
      </c>
      <c r="B60" s="26" t="s">
        <v>38</v>
      </c>
      <c r="C60" s="24">
        <v>3704103</v>
      </c>
      <c r="D60" s="24">
        <v>2272482.02</v>
      </c>
      <c r="E60" s="25">
        <f t="shared" si="5"/>
        <v>61.350400353337911</v>
      </c>
      <c r="F60" s="24"/>
      <c r="G60" s="24">
        <v>53957.5</v>
      </c>
      <c r="H60" s="25"/>
      <c r="I60" s="24">
        <f t="shared" si="6"/>
        <v>3704103</v>
      </c>
      <c r="J60" s="24">
        <f>D60+G60</f>
        <v>2326439.52</v>
      </c>
      <c r="K60" s="25">
        <f t="shared" ref="K60:K87" si="8">J60/I60*100</f>
        <v>62.807095807001048</v>
      </c>
      <c r="L60" s="11">
        <f t="shared" si="7"/>
        <v>0</v>
      </c>
      <c r="N60" s="11"/>
    </row>
    <row r="61" spans="1:14" s="10" customFormat="1" ht="57" customHeight="1">
      <c r="A61" s="18" t="s">
        <v>39</v>
      </c>
      <c r="B61" s="27" t="s">
        <v>40</v>
      </c>
      <c r="C61" s="20">
        <f>SUM(C62:C82)</f>
        <v>2213394081.6800003</v>
      </c>
      <c r="D61" s="20">
        <f>SUM(D62:D82)</f>
        <v>1488348239.8300002</v>
      </c>
      <c r="E61" s="21">
        <f t="shared" si="5"/>
        <v>67.242803807459396</v>
      </c>
      <c r="F61" s="20">
        <f>SUM(F62:F82)</f>
        <v>400032003.40999997</v>
      </c>
      <c r="G61" s="20">
        <f>SUM(G62:G82)</f>
        <v>247205536.26000005</v>
      </c>
      <c r="H61" s="21">
        <f>G61/F61*100</f>
        <v>61.796439822999524</v>
      </c>
      <c r="I61" s="20">
        <f>SUM(I62:I82)</f>
        <v>2613426085.0900002</v>
      </c>
      <c r="J61" s="20">
        <f>SUM(J62:J82)</f>
        <v>1735553776.0899997</v>
      </c>
      <c r="K61" s="21">
        <f t="shared" si="8"/>
        <v>66.40913955790073</v>
      </c>
      <c r="L61" s="11">
        <f t="shared" si="7"/>
        <v>0</v>
      </c>
      <c r="N61" s="11"/>
    </row>
    <row r="62" spans="1:14" ht="64.5" customHeight="1">
      <c r="A62" s="22" t="s">
        <v>66</v>
      </c>
      <c r="B62" s="26" t="s">
        <v>41</v>
      </c>
      <c r="C62" s="24">
        <v>717531444.04999995</v>
      </c>
      <c r="D62" s="24">
        <v>492415991.14999998</v>
      </c>
      <c r="E62" s="25">
        <f t="shared" si="5"/>
        <v>68.626398917186236</v>
      </c>
      <c r="F62" s="24">
        <v>26254560.199999999</v>
      </c>
      <c r="G62" s="24">
        <v>22552282.879999999</v>
      </c>
      <c r="H62" s="25">
        <f t="shared" ref="H62:H135" si="9">G62/F62*100</f>
        <v>85.898536133162878</v>
      </c>
      <c r="I62" s="24">
        <f>C62+F62</f>
        <v>743786004.25</v>
      </c>
      <c r="J62" s="24">
        <f>D62+G62</f>
        <v>514968274.02999997</v>
      </c>
      <c r="K62" s="25">
        <f t="shared" si="8"/>
        <v>69.236080147712727</v>
      </c>
      <c r="L62" s="11">
        <f t="shared" si="7"/>
        <v>0</v>
      </c>
      <c r="N62" s="11"/>
    </row>
    <row r="63" spans="1:14" ht="76.5" customHeight="1">
      <c r="A63" s="22" t="s">
        <v>93</v>
      </c>
      <c r="B63" s="26" t="s">
        <v>42</v>
      </c>
      <c r="C63" s="24">
        <v>447095686.69</v>
      </c>
      <c r="D63" s="24">
        <v>272597769.54000002</v>
      </c>
      <c r="E63" s="25">
        <f t="shared" si="5"/>
        <v>60.970789398156164</v>
      </c>
      <c r="F63" s="24">
        <v>12984450.6</v>
      </c>
      <c r="G63" s="24">
        <v>32930011.469999999</v>
      </c>
      <c r="H63" s="25">
        <f t="shared" si="9"/>
        <v>253.61112675803165</v>
      </c>
      <c r="I63" s="24">
        <f>C63+F63</f>
        <v>460080137.29000002</v>
      </c>
      <c r="J63" s="24">
        <f>D63+G63</f>
        <v>305527781.00999999</v>
      </c>
      <c r="K63" s="25">
        <f t="shared" si="8"/>
        <v>66.407513875657315</v>
      </c>
      <c r="L63" s="11">
        <f t="shared" si="7"/>
        <v>0</v>
      </c>
      <c r="N63" s="11"/>
    </row>
    <row r="64" spans="1:14" ht="87" customHeight="1">
      <c r="A64" s="22" t="s">
        <v>94</v>
      </c>
      <c r="B64" s="26">
        <v>1030</v>
      </c>
      <c r="C64" s="24">
        <v>624239700</v>
      </c>
      <c r="D64" s="24">
        <v>459011197.43000001</v>
      </c>
      <c r="E64" s="25">
        <f t="shared" si="5"/>
        <v>73.531240872696827</v>
      </c>
      <c r="F64" s="24"/>
      <c r="G64" s="24"/>
      <c r="H64" s="25"/>
      <c r="I64" s="24">
        <f t="shared" ref="I64:J64" si="10">C64+F64</f>
        <v>624239700</v>
      </c>
      <c r="J64" s="24">
        <f t="shared" si="10"/>
        <v>459011197.43000001</v>
      </c>
      <c r="K64" s="25">
        <f t="shared" si="8"/>
        <v>73.531240872696827</v>
      </c>
      <c r="L64" s="11">
        <f t="shared" si="7"/>
        <v>0</v>
      </c>
      <c r="N64" s="11"/>
    </row>
    <row r="65" spans="1:14" ht="103.5" customHeight="1">
      <c r="A65" s="22" t="s">
        <v>88</v>
      </c>
      <c r="B65" s="26">
        <v>1070</v>
      </c>
      <c r="C65" s="24">
        <v>49128547.259999998</v>
      </c>
      <c r="D65" s="24">
        <v>33663163.619999997</v>
      </c>
      <c r="E65" s="25">
        <f t="shared" si="5"/>
        <v>68.520576116054272</v>
      </c>
      <c r="F65" s="24"/>
      <c r="G65" s="24">
        <v>142681.34</v>
      </c>
      <c r="H65" s="25"/>
      <c r="I65" s="24">
        <f t="shared" ref="I65:J69" si="11">C65+F65</f>
        <v>49128547.259999998</v>
      </c>
      <c r="J65" s="24">
        <f t="shared" si="11"/>
        <v>33805844.960000001</v>
      </c>
      <c r="K65" s="25">
        <f t="shared" si="8"/>
        <v>68.811000620660323</v>
      </c>
      <c r="L65" s="11">
        <f t="shared" si="7"/>
        <v>0</v>
      </c>
      <c r="N65" s="11"/>
    </row>
    <row r="66" spans="1:14" ht="80.25" customHeight="1">
      <c r="A66" s="22" t="s">
        <v>142</v>
      </c>
      <c r="B66" s="23" t="s">
        <v>95</v>
      </c>
      <c r="C66" s="24">
        <v>85937954</v>
      </c>
      <c r="D66" s="24">
        <v>63162794.140000001</v>
      </c>
      <c r="E66" s="25">
        <f t="shared" si="5"/>
        <v>73.498135806212005</v>
      </c>
      <c r="F66" s="24">
        <v>8865650</v>
      </c>
      <c r="G66" s="24">
        <v>6929925.9699999997</v>
      </c>
      <c r="H66" s="25">
        <f t="shared" si="9"/>
        <v>78.166022457462219</v>
      </c>
      <c r="I66" s="24">
        <f t="shared" si="11"/>
        <v>94803604</v>
      </c>
      <c r="J66" s="24">
        <f t="shared" si="11"/>
        <v>70092720.109999999</v>
      </c>
      <c r="K66" s="25">
        <f t="shared" si="8"/>
        <v>73.934657705628993</v>
      </c>
      <c r="L66" s="11">
        <f t="shared" si="7"/>
        <v>0</v>
      </c>
      <c r="N66" s="11"/>
    </row>
    <row r="67" spans="1:14" ht="108" customHeight="1">
      <c r="A67" s="22" t="s">
        <v>89</v>
      </c>
      <c r="B67" s="23" t="s">
        <v>43</v>
      </c>
      <c r="C67" s="24">
        <v>181837629.68000001</v>
      </c>
      <c r="D67" s="24">
        <v>104677722.68000001</v>
      </c>
      <c r="E67" s="25">
        <f t="shared" si="5"/>
        <v>57.566589965021585</v>
      </c>
      <c r="F67" s="24">
        <v>181490070.31999999</v>
      </c>
      <c r="G67" s="24">
        <v>106636513.5</v>
      </c>
      <c r="H67" s="25">
        <f t="shared" si="9"/>
        <v>58.75611448713444</v>
      </c>
      <c r="I67" s="24">
        <f t="shared" si="11"/>
        <v>363327700</v>
      </c>
      <c r="J67" s="24">
        <f t="shared" si="11"/>
        <v>211314236.18000001</v>
      </c>
      <c r="K67" s="25">
        <f t="shared" si="8"/>
        <v>58.160783276364555</v>
      </c>
      <c r="L67" s="11">
        <f t="shared" si="7"/>
        <v>0</v>
      </c>
      <c r="N67" s="11"/>
    </row>
    <row r="68" spans="1:14" ht="81" customHeight="1">
      <c r="A68" s="22" t="s">
        <v>90</v>
      </c>
      <c r="B68" s="26">
        <v>1130</v>
      </c>
      <c r="C68" s="24">
        <v>7512500</v>
      </c>
      <c r="D68" s="24">
        <v>4958436.99</v>
      </c>
      <c r="E68" s="25">
        <f t="shared" si="5"/>
        <v>66.00248905158071</v>
      </c>
      <c r="F68" s="24"/>
      <c r="G68" s="24">
        <v>1932.93</v>
      </c>
      <c r="H68" s="25"/>
      <c r="I68" s="24">
        <f t="shared" si="11"/>
        <v>7512500</v>
      </c>
      <c r="J68" s="24">
        <f t="shared" si="11"/>
        <v>4960369.92</v>
      </c>
      <c r="K68" s="25">
        <f t="shared" si="8"/>
        <v>66.028218569051575</v>
      </c>
      <c r="L68" s="11">
        <f t="shared" si="7"/>
        <v>0</v>
      </c>
      <c r="N68" s="11"/>
    </row>
    <row r="69" spans="1:14" ht="81" customHeight="1">
      <c r="A69" s="22" t="s">
        <v>67</v>
      </c>
      <c r="B69" s="26">
        <v>1140</v>
      </c>
      <c r="C69" s="24">
        <v>18062300</v>
      </c>
      <c r="D69" s="24">
        <v>12810614.5</v>
      </c>
      <c r="E69" s="25">
        <f t="shared" si="5"/>
        <v>70.924602625357792</v>
      </c>
      <c r="F69" s="28"/>
      <c r="G69" s="24">
        <v>64808.36</v>
      </c>
      <c r="H69" s="25"/>
      <c r="I69" s="24">
        <f t="shared" si="11"/>
        <v>18062300</v>
      </c>
      <c r="J69" s="24">
        <f t="shared" si="11"/>
        <v>12875422.859999999</v>
      </c>
      <c r="K69" s="25">
        <f t="shared" si="8"/>
        <v>71.283407207277023</v>
      </c>
      <c r="L69" s="11">
        <f t="shared" si="7"/>
        <v>0</v>
      </c>
      <c r="N69" s="11"/>
    </row>
    <row r="70" spans="1:14" ht="89.25" customHeight="1">
      <c r="A70" s="22" t="s">
        <v>86</v>
      </c>
      <c r="B70" s="26">
        <v>1150</v>
      </c>
      <c r="C70" s="24">
        <v>11405460</v>
      </c>
      <c r="D70" s="24">
        <v>7337339.8499999996</v>
      </c>
      <c r="E70" s="25">
        <f>D70/C70*100</f>
        <v>64.331818707882022</v>
      </c>
      <c r="F70" s="24">
        <v>106500</v>
      </c>
      <c r="G70" s="24"/>
      <c r="H70" s="25"/>
      <c r="I70" s="24">
        <f>C70+F70</f>
        <v>11511960</v>
      </c>
      <c r="J70" s="24">
        <f t="shared" ref="J70:J71" si="12">D70+G70</f>
        <v>7337339.8499999996</v>
      </c>
      <c r="K70" s="25">
        <f t="shared" si="8"/>
        <v>63.736669081546495</v>
      </c>
      <c r="L70" s="11">
        <f t="shared" si="7"/>
        <v>0</v>
      </c>
      <c r="N70" s="12"/>
    </row>
    <row r="71" spans="1:14" ht="132.75" customHeight="1">
      <c r="A71" s="22" t="s">
        <v>123</v>
      </c>
      <c r="B71" s="26">
        <v>1180</v>
      </c>
      <c r="C71" s="24">
        <v>487000</v>
      </c>
      <c r="D71" s="24"/>
      <c r="E71" s="25">
        <f>D71/C71*100</f>
        <v>0</v>
      </c>
      <c r="F71" s="24">
        <v>29416900</v>
      </c>
      <c r="G71" s="24">
        <v>2815561.68</v>
      </c>
      <c r="H71" s="25">
        <f t="shared" si="9"/>
        <v>9.5712385737450258</v>
      </c>
      <c r="I71" s="24">
        <f>C71+F71</f>
        <v>29903900</v>
      </c>
      <c r="J71" s="24">
        <f t="shared" si="12"/>
        <v>2815561.68</v>
      </c>
      <c r="K71" s="25">
        <f t="shared" si="8"/>
        <v>9.4153661562538673</v>
      </c>
      <c r="L71" s="11">
        <f t="shared" si="7"/>
        <v>0</v>
      </c>
      <c r="N71" s="12"/>
    </row>
    <row r="72" spans="1:14" ht="182.25" customHeight="1">
      <c r="A72" s="22" t="s">
        <v>134</v>
      </c>
      <c r="B72" s="26">
        <v>1200</v>
      </c>
      <c r="C72" s="24">
        <v>4325100</v>
      </c>
      <c r="D72" s="24">
        <v>2609014.7400000002</v>
      </c>
      <c r="E72" s="25">
        <f t="shared" si="5"/>
        <v>60.322645487965602</v>
      </c>
      <c r="F72" s="24"/>
      <c r="G72" s="24"/>
      <c r="H72" s="25"/>
      <c r="I72" s="24">
        <f t="shared" ref="I72:J72" si="13">C72+F72</f>
        <v>4325100</v>
      </c>
      <c r="J72" s="24">
        <f t="shared" si="13"/>
        <v>2609014.7400000002</v>
      </c>
      <c r="K72" s="25">
        <f>J72/I72*100</f>
        <v>60.322645487965602</v>
      </c>
      <c r="L72" s="11">
        <f t="shared" si="7"/>
        <v>0</v>
      </c>
      <c r="N72" s="12"/>
    </row>
    <row r="73" spans="1:14" ht="161.25" customHeight="1">
      <c r="A73" s="64" t="s">
        <v>152</v>
      </c>
      <c r="B73" s="26">
        <v>1220</v>
      </c>
      <c r="C73" s="24">
        <v>873000</v>
      </c>
      <c r="D73" s="24"/>
      <c r="E73" s="25">
        <f t="shared" si="5"/>
        <v>0</v>
      </c>
      <c r="F73" s="24">
        <v>12762000</v>
      </c>
      <c r="G73" s="24"/>
      <c r="H73" s="25"/>
      <c r="I73" s="24">
        <f t="shared" ref="I73" si="14">C73+F73</f>
        <v>13635000</v>
      </c>
      <c r="J73" s="24">
        <f t="shared" ref="J73" si="15">D73+G73</f>
        <v>0</v>
      </c>
      <c r="K73" s="25">
        <f>J73/I73*100</f>
        <v>0</v>
      </c>
      <c r="L73" s="11"/>
      <c r="N73" s="12"/>
    </row>
    <row r="74" spans="1:14" ht="222">
      <c r="A74" s="64" t="s">
        <v>159</v>
      </c>
      <c r="B74" s="26">
        <v>1240</v>
      </c>
      <c r="C74" s="24"/>
      <c r="D74" s="24"/>
      <c r="E74" s="25"/>
      <c r="F74" s="24">
        <v>12212500</v>
      </c>
      <c r="G74" s="24"/>
      <c r="H74" s="25"/>
      <c r="I74" s="24">
        <f t="shared" ref="I74" si="16">C74+F74</f>
        <v>12212500</v>
      </c>
      <c r="J74" s="24">
        <f t="shared" ref="J74" si="17">D74+G74</f>
        <v>0</v>
      </c>
      <c r="K74" s="25">
        <f>J74/I74*100</f>
        <v>0</v>
      </c>
      <c r="L74" s="11"/>
      <c r="N74" s="12"/>
    </row>
    <row r="75" spans="1:14" ht="204.75" customHeight="1">
      <c r="A75" s="64" t="s">
        <v>153</v>
      </c>
      <c r="B75" s="26">
        <v>1260</v>
      </c>
      <c r="C75" s="24"/>
      <c r="D75" s="24"/>
      <c r="E75" s="25"/>
      <c r="F75" s="24">
        <v>50463073</v>
      </c>
      <c r="G75" s="24">
        <v>35325454.869999997</v>
      </c>
      <c r="H75" s="25">
        <f t="shared" si="9"/>
        <v>70.002583611980967</v>
      </c>
      <c r="I75" s="24">
        <f t="shared" ref="I75" si="18">C75+F75</f>
        <v>50463073</v>
      </c>
      <c r="J75" s="24">
        <f t="shared" ref="J75" si="19">D75+G75</f>
        <v>35325454.869999997</v>
      </c>
      <c r="K75" s="25">
        <f>J75/I75*100</f>
        <v>70.002583611980967</v>
      </c>
      <c r="L75" s="11"/>
      <c r="N75" s="12"/>
    </row>
    <row r="76" spans="1:14" ht="129.75" customHeight="1">
      <c r="A76" s="64" t="s">
        <v>160</v>
      </c>
      <c r="B76" s="26">
        <v>1270</v>
      </c>
      <c r="C76" s="24">
        <v>155560</v>
      </c>
      <c r="D76" s="24"/>
      <c r="E76" s="25">
        <f t="shared" si="5"/>
        <v>0</v>
      </c>
      <c r="F76" s="24">
        <v>7981900</v>
      </c>
      <c r="G76" s="24"/>
      <c r="H76" s="25">
        <f t="shared" si="9"/>
        <v>0</v>
      </c>
      <c r="I76" s="24">
        <f t="shared" ref="I76" si="20">C76+F76</f>
        <v>8137460</v>
      </c>
      <c r="J76" s="24">
        <f t="shared" ref="J76" si="21">D76+G76</f>
        <v>0</v>
      </c>
      <c r="K76" s="25">
        <f>J76/I76*100</f>
        <v>0</v>
      </c>
      <c r="L76" s="11"/>
      <c r="N76" s="12"/>
    </row>
    <row r="77" spans="1:14" ht="207.75" customHeight="1">
      <c r="A77" s="47" t="s">
        <v>119</v>
      </c>
      <c r="B77" s="48">
        <v>1290</v>
      </c>
      <c r="C77" s="24"/>
      <c r="D77" s="24"/>
      <c r="E77" s="25"/>
      <c r="F77" s="24">
        <v>4465501.6500000004</v>
      </c>
      <c r="G77" s="24">
        <v>4442448.2699999996</v>
      </c>
      <c r="H77" s="25">
        <f t="shared" si="9"/>
        <v>99.48374490019502</v>
      </c>
      <c r="I77" s="24">
        <f t="shared" ref="I77:I81" si="22">C77+F77</f>
        <v>4465501.6500000004</v>
      </c>
      <c r="J77" s="24">
        <f t="shared" ref="J77:J81" si="23">D77+G77</f>
        <v>4442448.2699999996</v>
      </c>
      <c r="K77" s="25">
        <f t="shared" ref="K77:K82" si="24">J77/I77*100</f>
        <v>99.48374490019502</v>
      </c>
      <c r="L77" s="11">
        <f t="shared" si="7"/>
        <v>0</v>
      </c>
      <c r="N77" s="12"/>
    </row>
    <row r="78" spans="1:14" ht="72" customHeight="1">
      <c r="A78" s="49" t="s">
        <v>143</v>
      </c>
      <c r="B78" s="48">
        <v>1300</v>
      </c>
      <c r="C78" s="24"/>
      <c r="D78" s="24"/>
      <c r="E78" s="25"/>
      <c r="F78" s="24">
        <v>20570397.640000001</v>
      </c>
      <c r="G78" s="24">
        <v>13903880.52</v>
      </c>
      <c r="H78" s="25">
        <f t="shared" si="9"/>
        <v>67.591695422373959</v>
      </c>
      <c r="I78" s="24">
        <f t="shared" ref="I78" si="25">C78+F78</f>
        <v>20570397.640000001</v>
      </c>
      <c r="J78" s="24">
        <f t="shared" ref="J78" si="26">D78+G78</f>
        <v>13903880.52</v>
      </c>
      <c r="K78" s="25">
        <f t="shared" si="24"/>
        <v>67.591695422373959</v>
      </c>
      <c r="L78" s="11"/>
      <c r="N78" s="12"/>
    </row>
    <row r="79" spans="1:14" ht="147.75" customHeight="1">
      <c r="A79" s="49" t="s">
        <v>144</v>
      </c>
      <c r="B79" s="48">
        <v>1310</v>
      </c>
      <c r="C79" s="24"/>
      <c r="D79" s="24"/>
      <c r="E79" s="25"/>
      <c r="F79" s="24">
        <v>100000</v>
      </c>
      <c r="G79" s="24"/>
      <c r="H79" s="25">
        <f t="shared" si="9"/>
        <v>0</v>
      </c>
      <c r="I79" s="24">
        <f t="shared" ref="I79" si="27">C79+F79</f>
        <v>100000</v>
      </c>
      <c r="J79" s="24">
        <f t="shared" ref="J79" si="28">D79+G79</f>
        <v>0</v>
      </c>
      <c r="K79" s="25"/>
      <c r="L79" s="11"/>
      <c r="N79" s="12"/>
    </row>
    <row r="80" spans="1:14" ht="110.25" customHeight="1">
      <c r="A80" s="49" t="s">
        <v>124</v>
      </c>
      <c r="B80" s="48">
        <v>1400</v>
      </c>
      <c r="C80" s="24"/>
      <c r="D80" s="24"/>
      <c r="E80" s="25"/>
      <c r="F80" s="24">
        <v>29463100</v>
      </c>
      <c r="G80" s="24">
        <v>21445391.620000001</v>
      </c>
      <c r="H80" s="25">
        <f t="shared" si="9"/>
        <v>72.787288574522037</v>
      </c>
      <c r="I80" s="24">
        <f t="shared" si="22"/>
        <v>29463100</v>
      </c>
      <c r="J80" s="24">
        <f t="shared" si="23"/>
        <v>21445391.620000001</v>
      </c>
      <c r="K80" s="25">
        <f t="shared" si="24"/>
        <v>72.787288574522037</v>
      </c>
      <c r="L80" s="11">
        <f t="shared" si="7"/>
        <v>0</v>
      </c>
      <c r="N80" s="12"/>
    </row>
    <row r="81" spans="1:18" ht="163.5" customHeight="1">
      <c r="A81" s="49" t="s">
        <v>161</v>
      </c>
      <c r="B81" s="48">
        <v>1500</v>
      </c>
      <c r="C81" s="24"/>
      <c r="D81" s="24"/>
      <c r="E81" s="25"/>
      <c r="F81" s="24">
        <v>2895400</v>
      </c>
      <c r="G81" s="24">
        <v>14642.85</v>
      </c>
      <c r="H81" s="25">
        <f t="shared" si="9"/>
        <v>0.50572805139186294</v>
      </c>
      <c r="I81" s="24">
        <f t="shared" si="22"/>
        <v>2895400</v>
      </c>
      <c r="J81" s="24">
        <f t="shared" si="23"/>
        <v>14642.85</v>
      </c>
      <c r="K81" s="25">
        <f t="shared" si="24"/>
        <v>0.50572805139186294</v>
      </c>
      <c r="L81" s="11"/>
      <c r="N81" s="12"/>
    </row>
    <row r="82" spans="1:18" ht="126" customHeight="1">
      <c r="A82" s="61" t="s">
        <v>133</v>
      </c>
      <c r="B82" s="48">
        <v>1600</v>
      </c>
      <c r="C82" s="24">
        <v>64802200</v>
      </c>
      <c r="D82" s="24">
        <v>35104195.189999998</v>
      </c>
      <c r="E82" s="25">
        <f t="shared" si="5"/>
        <v>54.171301576181051</v>
      </c>
      <c r="F82" s="24"/>
      <c r="G82" s="24"/>
      <c r="H82" s="25"/>
      <c r="I82" s="24">
        <f t="shared" ref="I82" si="29">C82+F82</f>
        <v>64802200</v>
      </c>
      <c r="J82" s="24">
        <f t="shared" ref="J82" si="30">D82+G82</f>
        <v>35104195.189999998</v>
      </c>
      <c r="K82" s="25">
        <f t="shared" si="24"/>
        <v>54.171301576181051</v>
      </c>
      <c r="L82" s="11"/>
      <c r="N82" s="12"/>
    </row>
    <row r="83" spans="1:18" s="10" customFormat="1" ht="57.75" customHeight="1">
      <c r="A83" s="18" t="s">
        <v>44</v>
      </c>
      <c r="B83" s="27" t="s">
        <v>45</v>
      </c>
      <c r="C83" s="20">
        <f>+C85+C84+C86</f>
        <v>121181223.01000001</v>
      </c>
      <c r="D83" s="20">
        <f>+D85+D84+D86</f>
        <v>72202705.409999996</v>
      </c>
      <c r="E83" s="21">
        <f t="shared" si="5"/>
        <v>59.582420127944872</v>
      </c>
      <c r="F83" s="20">
        <f>F85+F84+F86</f>
        <v>24520488.050000001</v>
      </c>
      <c r="G83" s="20">
        <f>G85+G84+G86</f>
        <v>24943129.450000003</v>
      </c>
      <c r="H83" s="21">
        <f t="shared" si="9"/>
        <v>101.72362556217556</v>
      </c>
      <c r="I83" s="20">
        <f>+I85+I84+I86</f>
        <v>145701711.06</v>
      </c>
      <c r="J83" s="20">
        <f>+J85+J84+J86</f>
        <v>97145834.859999999</v>
      </c>
      <c r="K83" s="21">
        <f t="shared" si="8"/>
        <v>66.674463980725193</v>
      </c>
      <c r="L83" s="11">
        <f t="shared" si="7"/>
        <v>0</v>
      </c>
      <c r="N83" s="11"/>
    </row>
    <row r="84" spans="1:18" s="10" customFormat="1" ht="78.75" customHeight="1">
      <c r="A84" s="49" t="s">
        <v>116</v>
      </c>
      <c r="B84" s="26">
        <v>2010</v>
      </c>
      <c r="C84" s="20"/>
      <c r="D84" s="20"/>
      <c r="E84" s="21"/>
      <c r="F84" s="24"/>
      <c r="G84" s="24">
        <v>10648520.4</v>
      </c>
      <c r="H84" s="25"/>
      <c r="I84" s="24">
        <f t="shared" ref="I84:J86" si="31">C84+F84</f>
        <v>0</v>
      </c>
      <c r="J84" s="24">
        <f t="shared" si="31"/>
        <v>10648520.4</v>
      </c>
      <c r="K84" s="25"/>
      <c r="L84" s="11">
        <f t="shared" si="7"/>
        <v>0</v>
      </c>
      <c r="N84" s="11"/>
    </row>
    <row r="85" spans="1:18" ht="78.75" customHeight="1">
      <c r="A85" s="22" t="s">
        <v>145</v>
      </c>
      <c r="B85" s="26">
        <v>2150</v>
      </c>
      <c r="C85" s="24">
        <v>121181223.01000001</v>
      </c>
      <c r="D85" s="24">
        <v>72202705.409999996</v>
      </c>
      <c r="E85" s="25">
        <f t="shared" si="5"/>
        <v>59.582420127944872</v>
      </c>
      <c r="F85" s="24">
        <v>19520488.050000001</v>
      </c>
      <c r="G85" s="24">
        <v>14294609.050000001</v>
      </c>
      <c r="H85" s="25">
        <f t="shared" si="9"/>
        <v>73.228748243310449</v>
      </c>
      <c r="I85" s="24">
        <f t="shared" si="31"/>
        <v>140701711.06</v>
      </c>
      <c r="J85" s="24">
        <f t="shared" si="31"/>
        <v>86497314.459999993</v>
      </c>
      <c r="K85" s="25">
        <f t="shared" si="8"/>
        <v>61.475666364223947</v>
      </c>
      <c r="L85" s="11">
        <f t="shared" si="7"/>
        <v>0</v>
      </c>
      <c r="N85" s="11"/>
    </row>
    <row r="86" spans="1:18" ht="131.25" customHeight="1">
      <c r="A86" s="22" t="s">
        <v>158</v>
      </c>
      <c r="B86" s="26">
        <v>2170</v>
      </c>
      <c r="C86" s="24"/>
      <c r="D86" s="24"/>
      <c r="E86" s="25"/>
      <c r="F86" s="24">
        <v>5000000</v>
      </c>
      <c r="G86" s="24"/>
      <c r="H86" s="25">
        <f t="shared" si="9"/>
        <v>0</v>
      </c>
      <c r="I86" s="24">
        <f t="shared" si="31"/>
        <v>5000000</v>
      </c>
      <c r="J86" s="24">
        <f t="shared" si="31"/>
        <v>0</v>
      </c>
      <c r="K86" s="25">
        <f t="shared" ref="K86" si="32">J86/I86*100</f>
        <v>0</v>
      </c>
      <c r="L86" s="11"/>
      <c r="N86" s="11"/>
    </row>
    <row r="87" spans="1:18" s="10" customFormat="1" ht="65.25" customHeight="1">
      <c r="A87" s="18" t="s">
        <v>46</v>
      </c>
      <c r="B87" s="27" t="s">
        <v>47</v>
      </c>
      <c r="C87" s="20">
        <f>SUM(C88:C99)</f>
        <v>150944458.88</v>
      </c>
      <c r="D87" s="20">
        <f>SUM(D88:D99)</f>
        <v>98217693.460000008</v>
      </c>
      <c r="E87" s="21">
        <f t="shared" si="5"/>
        <v>65.068763827947166</v>
      </c>
      <c r="F87" s="20">
        <f>SUM(F88:F99)</f>
        <v>125184731.89</v>
      </c>
      <c r="G87" s="20">
        <f>SUM(G88:G99)</f>
        <v>109698937.7</v>
      </c>
      <c r="H87" s="21">
        <f t="shared" si="9"/>
        <v>87.629646238642437</v>
      </c>
      <c r="I87" s="20">
        <f>SUM(I88:I99)</f>
        <v>276129190.76999998</v>
      </c>
      <c r="J87" s="20">
        <f>SUM(J88:J99)</f>
        <v>207916631.16</v>
      </c>
      <c r="K87" s="21">
        <f t="shared" si="8"/>
        <v>75.29686759310529</v>
      </c>
      <c r="L87" s="11">
        <f t="shared" si="7"/>
        <v>0</v>
      </c>
      <c r="N87" s="11"/>
      <c r="R87" s="11"/>
    </row>
    <row r="88" spans="1:18" ht="147.75" customHeight="1">
      <c r="A88" s="22" t="s">
        <v>91</v>
      </c>
      <c r="B88" s="26">
        <v>3030</v>
      </c>
      <c r="C88" s="24">
        <v>13641600</v>
      </c>
      <c r="D88" s="24">
        <v>2462073.41</v>
      </c>
      <c r="E88" s="25">
        <f t="shared" si="5"/>
        <v>18.048274469270467</v>
      </c>
      <c r="F88" s="24"/>
      <c r="G88" s="24"/>
      <c r="H88" s="21"/>
      <c r="I88" s="24">
        <f>C88+F88</f>
        <v>13641600</v>
      </c>
      <c r="J88" s="24">
        <f>D88+G88</f>
        <v>2462073.41</v>
      </c>
      <c r="K88" s="25">
        <f t="shared" ref="K88:K99" si="33">J88/I88*100</f>
        <v>18.048274469270467</v>
      </c>
      <c r="L88" s="11">
        <f t="shared" si="7"/>
        <v>0</v>
      </c>
      <c r="N88" s="11"/>
    </row>
    <row r="89" spans="1:18" ht="107.25" customHeight="1">
      <c r="A89" s="22" t="s">
        <v>68</v>
      </c>
      <c r="B89" s="26">
        <v>3050</v>
      </c>
      <c r="C89" s="24">
        <v>580400</v>
      </c>
      <c r="D89" s="24">
        <v>445893</v>
      </c>
      <c r="E89" s="25">
        <f t="shared" si="5"/>
        <v>76.825120606478293</v>
      </c>
      <c r="F89" s="24"/>
      <c r="G89" s="24"/>
      <c r="H89" s="21"/>
      <c r="I89" s="24">
        <f t="shared" ref="I89:J93" si="34">C89+F89</f>
        <v>580400</v>
      </c>
      <c r="J89" s="24">
        <f t="shared" si="34"/>
        <v>445893</v>
      </c>
      <c r="K89" s="25">
        <f t="shared" si="33"/>
        <v>76.825120606478293</v>
      </c>
      <c r="L89" s="11">
        <f t="shared" si="7"/>
        <v>0</v>
      </c>
      <c r="N89" s="11"/>
    </row>
    <row r="90" spans="1:18" ht="140.25" customHeight="1">
      <c r="A90" s="22" t="s">
        <v>78</v>
      </c>
      <c r="B90" s="26">
        <v>3100</v>
      </c>
      <c r="C90" s="24">
        <v>43630129.5</v>
      </c>
      <c r="D90" s="24">
        <v>30615328.43</v>
      </c>
      <c r="E90" s="25">
        <f t="shared" si="5"/>
        <v>70.170152554784408</v>
      </c>
      <c r="F90" s="24">
        <v>52500</v>
      </c>
      <c r="G90" s="24">
        <v>1079448.3799999999</v>
      </c>
      <c r="H90" s="25"/>
      <c r="I90" s="24">
        <f t="shared" si="34"/>
        <v>43682629.5</v>
      </c>
      <c r="J90" s="24">
        <f t="shared" si="34"/>
        <v>31694776.809999999</v>
      </c>
      <c r="K90" s="25">
        <f t="shared" si="33"/>
        <v>72.556934353047581</v>
      </c>
      <c r="L90" s="11">
        <f t="shared" si="7"/>
        <v>0</v>
      </c>
      <c r="N90" s="11"/>
    </row>
    <row r="91" spans="1:18" ht="87.75" customHeight="1">
      <c r="A91" s="22" t="s">
        <v>125</v>
      </c>
      <c r="B91" s="26">
        <v>3110</v>
      </c>
      <c r="C91" s="24">
        <v>100782.5</v>
      </c>
      <c r="D91" s="24">
        <v>71987.5</v>
      </c>
      <c r="E91" s="25">
        <f t="shared" si="5"/>
        <v>71.428571428571431</v>
      </c>
      <c r="F91" s="24"/>
      <c r="G91" s="24"/>
      <c r="H91" s="25"/>
      <c r="I91" s="24">
        <f t="shared" si="34"/>
        <v>100782.5</v>
      </c>
      <c r="J91" s="24">
        <f t="shared" si="34"/>
        <v>71987.5</v>
      </c>
      <c r="K91" s="25">
        <f t="shared" si="33"/>
        <v>71.428571428571431</v>
      </c>
      <c r="L91" s="11">
        <f t="shared" si="7"/>
        <v>0</v>
      </c>
      <c r="N91" s="11"/>
    </row>
    <row r="92" spans="1:18" ht="96" customHeight="1">
      <c r="A92" s="22" t="s">
        <v>79</v>
      </c>
      <c r="B92" s="26">
        <v>3120</v>
      </c>
      <c r="C92" s="24">
        <v>11139695</v>
      </c>
      <c r="D92" s="24">
        <v>7252070.8399999999</v>
      </c>
      <c r="E92" s="25">
        <f t="shared" si="5"/>
        <v>65.1011615668113</v>
      </c>
      <c r="F92" s="24">
        <v>50000</v>
      </c>
      <c r="G92" s="24">
        <v>8230982.0499999998</v>
      </c>
      <c r="H92" s="25"/>
      <c r="I92" s="24">
        <f t="shared" si="34"/>
        <v>11189695</v>
      </c>
      <c r="J92" s="24">
        <f t="shared" si="34"/>
        <v>15483052.890000001</v>
      </c>
      <c r="K92" s="25">
        <f t="shared" si="33"/>
        <v>138.36885536200941</v>
      </c>
      <c r="L92" s="11">
        <f t="shared" si="7"/>
        <v>0</v>
      </c>
      <c r="N92" s="11"/>
    </row>
    <row r="93" spans="1:18" ht="109.5" customHeight="1">
      <c r="A93" s="22" t="s">
        <v>135</v>
      </c>
      <c r="B93" s="26">
        <v>3130</v>
      </c>
      <c r="C93" s="24">
        <v>17941840</v>
      </c>
      <c r="D93" s="24">
        <v>10237849.74</v>
      </c>
      <c r="E93" s="25">
        <f t="shared" si="5"/>
        <v>57.061314447124708</v>
      </c>
      <c r="F93" s="24"/>
      <c r="G93" s="24">
        <v>60096.19</v>
      </c>
      <c r="H93" s="25"/>
      <c r="I93" s="24">
        <f t="shared" si="34"/>
        <v>17941840</v>
      </c>
      <c r="J93" s="24">
        <f t="shared" si="34"/>
        <v>10297945.93</v>
      </c>
      <c r="K93" s="25">
        <f t="shared" si="33"/>
        <v>57.39626442995813</v>
      </c>
      <c r="L93" s="11">
        <f t="shared" si="7"/>
        <v>0</v>
      </c>
      <c r="N93" s="11"/>
    </row>
    <row r="94" spans="1:18" ht="187.5" customHeight="1">
      <c r="A94" s="22" t="s">
        <v>69</v>
      </c>
      <c r="B94" s="26">
        <v>3160</v>
      </c>
      <c r="C94" s="24">
        <v>13456300</v>
      </c>
      <c r="D94" s="24">
        <v>10266365.07</v>
      </c>
      <c r="E94" s="25">
        <f t="shared" si="5"/>
        <v>76.294115544391843</v>
      </c>
      <c r="F94" s="24"/>
      <c r="G94" s="24"/>
      <c r="H94" s="25"/>
      <c r="I94" s="24">
        <f t="shared" ref="I94:J95" si="35">C94+F94</f>
        <v>13456300</v>
      </c>
      <c r="J94" s="24">
        <f t="shared" si="35"/>
        <v>10266365.07</v>
      </c>
      <c r="K94" s="25">
        <f t="shared" si="33"/>
        <v>76.294115544391843</v>
      </c>
      <c r="L94" s="11">
        <f t="shared" si="7"/>
        <v>0</v>
      </c>
      <c r="N94" s="11"/>
    </row>
    <row r="95" spans="1:18" ht="166.5" customHeight="1">
      <c r="A95" s="22" t="s">
        <v>70</v>
      </c>
      <c r="B95" s="26">
        <v>3180</v>
      </c>
      <c r="C95" s="24">
        <v>7745300</v>
      </c>
      <c r="D95" s="24">
        <v>4896491.13</v>
      </c>
      <c r="E95" s="25">
        <f t="shared" si="5"/>
        <v>63.218869895291341</v>
      </c>
      <c r="F95" s="24"/>
      <c r="G95" s="24"/>
      <c r="H95" s="25"/>
      <c r="I95" s="24">
        <f t="shared" si="35"/>
        <v>7745300</v>
      </c>
      <c r="J95" s="24">
        <f t="shared" si="35"/>
        <v>4896491.13</v>
      </c>
      <c r="K95" s="25">
        <f t="shared" si="33"/>
        <v>63.218869895291341</v>
      </c>
      <c r="L95" s="11">
        <f t="shared" si="7"/>
        <v>0</v>
      </c>
      <c r="N95" s="11"/>
    </row>
    <row r="96" spans="1:18" ht="69" customHeight="1">
      <c r="A96" s="22" t="s">
        <v>118</v>
      </c>
      <c r="B96" s="26">
        <v>3190</v>
      </c>
      <c r="C96" s="24">
        <v>1705695</v>
      </c>
      <c r="D96" s="24">
        <v>853837.86</v>
      </c>
      <c r="E96" s="25">
        <f t="shared" si="5"/>
        <v>50.058061963012143</v>
      </c>
      <c r="F96" s="24"/>
      <c r="G96" s="24"/>
      <c r="H96" s="25"/>
      <c r="I96" s="24">
        <f t="shared" ref="I96" si="36">C96+F96</f>
        <v>1705695</v>
      </c>
      <c r="J96" s="24">
        <f t="shared" ref="J96" si="37">D96+G96</f>
        <v>853837.86</v>
      </c>
      <c r="K96" s="25">
        <f t="shared" ref="K96" si="38">J96/I96*100</f>
        <v>50.058061963012143</v>
      </c>
      <c r="L96" s="11">
        <f t="shared" si="7"/>
        <v>0</v>
      </c>
      <c r="N96" s="11"/>
    </row>
    <row r="97" spans="1:14" ht="72" customHeight="1">
      <c r="A97" s="22" t="s">
        <v>14</v>
      </c>
      <c r="B97" s="26">
        <v>3210</v>
      </c>
      <c r="C97" s="24">
        <v>27890</v>
      </c>
      <c r="D97" s="24">
        <v>14530.3</v>
      </c>
      <c r="E97" s="25">
        <f t="shared" si="5"/>
        <v>52.098601649336672</v>
      </c>
      <c r="F97" s="24"/>
      <c r="G97" s="24"/>
      <c r="H97" s="25"/>
      <c r="I97" s="24">
        <f t="shared" ref="I97:J99" si="39">C97+F97</f>
        <v>27890</v>
      </c>
      <c r="J97" s="24">
        <f t="shared" si="39"/>
        <v>14530.3</v>
      </c>
      <c r="K97" s="25">
        <f t="shared" si="33"/>
        <v>52.098601649336672</v>
      </c>
      <c r="L97" s="11">
        <f t="shared" si="7"/>
        <v>0</v>
      </c>
      <c r="N97" s="11"/>
    </row>
    <row r="98" spans="1:14" ht="144" customHeight="1">
      <c r="A98" s="64" t="s">
        <v>154</v>
      </c>
      <c r="B98" s="26">
        <v>3220</v>
      </c>
      <c r="C98" s="24"/>
      <c r="D98" s="24"/>
      <c r="E98" s="25"/>
      <c r="F98" s="24">
        <v>125082231.89</v>
      </c>
      <c r="G98" s="24">
        <v>100328411.08</v>
      </c>
      <c r="H98" s="25">
        <f t="shared" si="9"/>
        <v>80.209962329606455</v>
      </c>
      <c r="I98" s="24">
        <f t="shared" ref="I98" si="40">C98+F98</f>
        <v>125082231.89</v>
      </c>
      <c r="J98" s="24">
        <f t="shared" ref="J98" si="41">D98+G98</f>
        <v>100328411.08</v>
      </c>
      <c r="K98" s="25">
        <f t="shared" ref="K98" si="42">J98/I98*100</f>
        <v>80.209962329606455</v>
      </c>
      <c r="L98" s="11"/>
      <c r="N98" s="11"/>
    </row>
    <row r="99" spans="1:14" ht="70.5" customHeight="1">
      <c r="A99" s="22" t="s">
        <v>80</v>
      </c>
      <c r="B99" s="26">
        <v>3240</v>
      </c>
      <c r="C99" s="24">
        <v>40974826.880000003</v>
      </c>
      <c r="D99" s="24">
        <v>31101266.18</v>
      </c>
      <c r="E99" s="25">
        <f t="shared" si="5"/>
        <v>75.903349808124915</v>
      </c>
      <c r="F99" s="24"/>
      <c r="G99" s="24"/>
      <c r="H99" s="25"/>
      <c r="I99" s="24">
        <f t="shared" si="39"/>
        <v>40974826.880000003</v>
      </c>
      <c r="J99" s="24">
        <f t="shared" si="39"/>
        <v>31101266.18</v>
      </c>
      <c r="K99" s="25">
        <f t="shared" si="33"/>
        <v>75.903349808124915</v>
      </c>
      <c r="L99" s="11">
        <f t="shared" si="7"/>
        <v>0</v>
      </c>
      <c r="N99" s="11"/>
    </row>
    <row r="100" spans="1:14" s="10" customFormat="1" ht="62.25" customHeight="1">
      <c r="A100" s="18" t="s">
        <v>48</v>
      </c>
      <c r="B100" s="27" t="s">
        <v>49</v>
      </c>
      <c r="C100" s="20">
        <f>C101+C102+C103+C104</f>
        <v>34957469</v>
      </c>
      <c r="D100" s="20">
        <f>D101+D102+D103+D104</f>
        <v>22644467.93</v>
      </c>
      <c r="E100" s="21">
        <f t="shared" si="5"/>
        <v>64.77719519682617</v>
      </c>
      <c r="F100" s="20">
        <f>F101+F102+F103+F104</f>
        <v>838955</v>
      </c>
      <c r="G100" s="20">
        <f>G101+G102+G103+G104</f>
        <v>985364.69</v>
      </c>
      <c r="H100" s="21">
        <f t="shared" si="9"/>
        <v>117.45143541667909</v>
      </c>
      <c r="I100" s="20">
        <f>I101+I102+I103+I104</f>
        <v>35796424</v>
      </c>
      <c r="J100" s="20">
        <f>J101+J102+J103+J104</f>
        <v>23629832.620000001</v>
      </c>
      <c r="K100" s="21">
        <f t="shared" ref="K100:K109" si="43">J100/I100*100</f>
        <v>66.011712845953554</v>
      </c>
      <c r="L100" s="11">
        <f t="shared" si="7"/>
        <v>0</v>
      </c>
      <c r="N100" s="11"/>
    </row>
    <row r="101" spans="1:14" ht="64.5" customHeight="1">
      <c r="A101" s="22" t="s">
        <v>71</v>
      </c>
      <c r="B101" s="26" t="s">
        <v>50</v>
      </c>
      <c r="C101" s="24">
        <v>12107540</v>
      </c>
      <c r="D101" s="24">
        <v>8081045.1699999999</v>
      </c>
      <c r="E101" s="25">
        <f t="shared" si="5"/>
        <v>66.743906441770989</v>
      </c>
      <c r="F101" s="24">
        <v>380955</v>
      </c>
      <c r="G101" s="24">
        <v>529448.52</v>
      </c>
      <c r="H101" s="25">
        <f t="shared" si="9"/>
        <v>138.97928101744301</v>
      </c>
      <c r="I101" s="24">
        <f t="shared" ref="I101:J104" si="44">C101+F101</f>
        <v>12488495</v>
      </c>
      <c r="J101" s="24">
        <f t="shared" si="44"/>
        <v>8610493.6899999995</v>
      </c>
      <c r="K101" s="25">
        <f t="shared" si="43"/>
        <v>68.947408714981265</v>
      </c>
      <c r="L101" s="11">
        <f t="shared" si="7"/>
        <v>0</v>
      </c>
      <c r="N101" s="11"/>
    </row>
    <row r="102" spans="1:14" ht="95.25" customHeight="1">
      <c r="A102" s="22" t="s">
        <v>72</v>
      </c>
      <c r="B102" s="26" t="s">
        <v>51</v>
      </c>
      <c r="C102" s="24">
        <v>12707730</v>
      </c>
      <c r="D102" s="24">
        <v>8819147.7400000002</v>
      </c>
      <c r="E102" s="25">
        <f t="shared" si="5"/>
        <v>69.399867167464208</v>
      </c>
      <c r="F102" s="24">
        <v>458000</v>
      </c>
      <c r="G102" s="24">
        <v>402918.17</v>
      </c>
      <c r="H102" s="25">
        <f t="shared" si="9"/>
        <v>87.973399563318779</v>
      </c>
      <c r="I102" s="24">
        <f t="shared" si="44"/>
        <v>13165730</v>
      </c>
      <c r="J102" s="24">
        <f t="shared" si="44"/>
        <v>9222065.9100000001</v>
      </c>
      <c r="K102" s="25">
        <f t="shared" si="43"/>
        <v>70.04598992991653</v>
      </c>
      <c r="L102" s="11">
        <f t="shared" si="7"/>
        <v>0</v>
      </c>
      <c r="N102" s="11"/>
    </row>
    <row r="103" spans="1:14" ht="51" customHeight="1">
      <c r="A103" s="22" t="s">
        <v>73</v>
      </c>
      <c r="B103" s="26">
        <v>4070</v>
      </c>
      <c r="C103" s="24">
        <v>1432700</v>
      </c>
      <c r="D103" s="24">
        <v>1073700</v>
      </c>
      <c r="E103" s="25">
        <f t="shared" si="5"/>
        <v>74.942416416556156</v>
      </c>
      <c r="F103" s="24"/>
      <c r="G103" s="24"/>
      <c r="H103" s="25"/>
      <c r="I103" s="24">
        <f t="shared" si="44"/>
        <v>1432700</v>
      </c>
      <c r="J103" s="24">
        <f t="shared" si="44"/>
        <v>1073700</v>
      </c>
      <c r="K103" s="25">
        <f t="shared" si="43"/>
        <v>74.942416416556156</v>
      </c>
      <c r="L103" s="11">
        <f t="shared" si="7"/>
        <v>0</v>
      </c>
      <c r="N103" s="11"/>
    </row>
    <row r="104" spans="1:14" ht="77.25" customHeight="1">
      <c r="A104" s="22" t="s">
        <v>81</v>
      </c>
      <c r="B104" s="26">
        <v>4080</v>
      </c>
      <c r="C104" s="24">
        <v>8709499</v>
      </c>
      <c r="D104" s="24">
        <v>4670575.0199999996</v>
      </c>
      <c r="E104" s="25">
        <f t="shared" si="5"/>
        <v>53.626219143029921</v>
      </c>
      <c r="F104" s="24"/>
      <c r="G104" s="24">
        <v>52998</v>
      </c>
      <c r="H104" s="25"/>
      <c r="I104" s="24">
        <f t="shared" si="44"/>
        <v>8709499</v>
      </c>
      <c r="J104" s="24">
        <f t="shared" si="44"/>
        <v>4723573.0199999996</v>
      </c>
      <c r="K104" s="25">
        <f t="shared" si="43"/>
        <v>54.234727163984978</v>
      </c>
      <c r="L104" s="11">
        <f t="shared" si="7"/>
        <v>0</v>
      </c>
      <c r="N104" s="11"/>
    </row>
    <row r="105" spans="1:14" s="10" customFormat="1" ht="68.25" customHeight="1">
      <c r="A105" s="18" t="s">
        <v>52</v>
      </c>
      <c r="B105" s="27" t="s">
        <v>53</v>
      </c>
      <c r="C105" s="20">
        <f>C106+C107+C108+C109</f>
        <v>39459837</v>
      </c>
      <c r="D105" s="20">
        <f>D106+D107+D108+D109</f>
        <v>25084985.560000002</v>
      </c>
      <c r="E105" s="21">
        <f t="shared" si="5"/>
        <v>63.570930513473748</v>
      </c>
      <c r="F105" s="20">
        <f>F106+F107+F108+F109</f>
        <v>0</v>
      </c>
      <c r="G105" s="20">
        <f>G106+G107+G108+G109</f>
        <v>383865.75</v>
      </c>
      <c r="H105" s="21"/>
      <c r="I105" s="20">
        <f>I106+I107+I108+I109</f>
        <v>39459837</v>
      </c>
      <c r="J105" s="20">
        <f>J106+J107+J108+J109</f>
        <v>25468851.310000002</v>
      </c>
      <c r="K105" s="21">
        <f t="shared" si="43"/>
        <v>64.543731668227622</v>
      </c>
      <c r="L105" s="11">
        <f t="shared" si="7"/>
        <v>0</v>
      </c>
      <c r="N105" s="11"/>
    </row>
    <row r="106" spans="1:14" ht="72" customHeight="1">
      <c r="A106" s="22" t="s">
        <v>54</v>
      </c>
      <c r="B106" s="26">
        <v>5010</v>
      </c>
      <c r="C106" s="24">
        <v>3391160</v>
      </c>
      <c r="D106" s="24">
        <v>2272870.62</v>
      </c>
      <c r="E106" s="25">
        <f t="shared" si="5"/>
        <v>67.02339671380885</v>
      </c>
      <c r="F106" s="24"/>
      <c r="G106" s="24"/>
      <c r="H106" s="21"/>
      <c r="I106" s="24">
        <f t="shared" ref="I106:J111" si="45">C106+F106</f>
        <v>3391160</v>
      </c>
      <c r="J106" s="24">
        <f t="shared" si="45"/>
        <v>2272870.62</v>
      </c>
      <c r="K106" s="25">
        <f t="shared" si="43"/>
        <v>67.02339671380885</v>
      </c>
      <c r="L106" s="11">
        <f t="shared" si="7"/>
        <v>0</v>
      </c>
      <c r="N106" s="11"/>
    </row>
    <row r="107" spans="1:14" ht="90" customHeight="1">
      <c r="A107" s="22" t="s">
        <v>136</v>
      </c>
      <c r="B107" s="26">
        <v>5020</v>
      </c>
      <c r="C107" s="24">
        <v>461660</v>
      </c>
      <c r="D107" s="24">
        <v>387889.39</v>
      </c>
      <c r="E107" s="25">
        <f t="shared" si="5"/>
        <v>84.020575748386264</v>
      </c>
      <c r="F107" s="24"/>
      <c r="G107" s="24"/>
      <c r="H107" s="21"/>
      <c r="I107" s="24">
        <f t="shared" si="45"/>
        <v>461660</v>
      </c>
      <c r="J107" s="24">
        <f t="shared" si="45"/>
        <v>387889.39</v>
      </c>
      <c r="K107" s="25">
        <f t="shared" si="43"/>
        <v>84.020575748386264</v>
      </c>
      <c r="L107" s="11">
        <f t="shared" si="7"/>
        <v>0</v>
      </c>
      <c r="N107" s="11"/>
    </row>
    <row r="108" spans="1:14" ht="80.25" customHeight="1">
      <c r="A108" s="22" t="s">
        <v>55</v>
      </c>
      <c r="B108" s="26">
        <v>5030</v>
      </c>
      <c r="C108" s="24">
        <v>34787177</v>
      </c>
      <c r="D108" s="24">
        <v>21858350.66</v>
      </c>
      <c r="E108" s="25">
        <f t="shared" si="5"/>
        <v>62.834505542085239</v>
      </c>
      <c r="F108" s="24"/>
      <c r="G108" s="24">
        <v>383865.75</v>
      </c>
      <c r="H108" s="21"/>
      <c r="I108" s="24">
        <f t="shared" si="45"/>
        <v>34787177</v>
      </c>
      <c r="J108" s="24">
        <f t="shared" si="45"/>
        <v>22242216.41</v>
      </c>
      <c r="K108" s="25">
        <f t="shared" si="43"/>
        <v>63.937974645082583</v>
      </c>
      <c r="L108" s="11">
        <f t="shared" si="7"/>
        <v>0</v>
      </c>
      <c r="N108" s="11"/>
    </row>
    <row r="109" spans="1:14" ht="81" customHeight="1">
      <c r="A109" s="22" t="s">
        <v>59</v>
      </c>
      <c r="B109" s="26">
        <v>5060</v>
      </c>
      <c r="C109" s="24">
        <v>819840</v>
      </c>
      <c r="D109" s="24">
        <v>565874.89</v>
      </c>
      <c r="E109" s="25">
        <f t="shared" si="5"/>
        <v>69.022600751366127</v>
      </c>
      <c r="F109" s="24"/>
      <c r="G109" s="24"/>
      <c r="H109" s="21"/>
      <c r="I109" s="24">
        <f t="shared" si="45"/>
        <v>819840</v>
      </c>
      <c r="J109" s="24">
        <f t="shared" si="45"/>
        <v>565874.89</v>
      </c>
      <c r="K109" s="25">
        <f t="shared" si="43"/>
        <v>69.022600751366127</v>
      </c>
      <c r="L109" s="11">
        <f t="shared" si="7"/>
        <v>0</v>
      </c>
      <c r="N109" s="11"/>
    </row>
    <row r="110" spans="1:14" s="10" customFormat="1" ht="72" customHeight="1">
      <c r="A110" s="18" t="s">
        <v>7</v>
      </c>
      <c r="B110" s="27" t="s">
        <v>56</v>
      </c>
      <c r="C110" s="20">
        <f>C111+C112+C113+C114</f>
        <v>395345924.55000001</v>
      </c>
      <c r="D110" s="20">
        <f>D111+D112+D113+D114</f>
        <v>316300967.81</v>
      </c>
      <c r="E110" s="21">
        <f t="shared" si="5"/>
        <v>80.006128346973</v>
      </c>
      <c r="F110" s="20">
        <f>F111+F112+F113+F114+F115+F116</f>
        <v>45901877.390000001</v>
      </c>
      <c r="G110" s="20">
        <f>G111+G112+G113+G114+G115+G116</f>
        <v>7756012.5999999996</v>
      </c>
      <c r="H110" s="21">
        <f t="shared" si="9"/>
        <v>16.896939822530427</v>
      </c>
      <c r="I110" s="20">
        <f>I111+I112+I113+I114+I115+I116</f>
        <v>441247801.94</v>
      </c>
      <c r="J110" s="20">
        <f>J111+J112+J113+J114+J115+J116</f>
        <v>324056980.40999997</v>
      </c>
      <c r="K110" s="21">
        <f t="shared" ref="K110:K113" si="46">J110/I110*100</f>
        <v>73.44104128909963</v>
      </c>
      <c r="L110" s="11">
        <f t="shared" si="7"/>
        <v>0</v>
      </c>
      <c r="N110" s="11"/>
    </row>
    <row r="111" spans="1:14" ht="87.75" customHeight="1">
      <c r="A111" s="22" t="s">
        <v>137</v>
      </c>
      <c r="B111" s="26">
        <v>6010</v>
      </c>
      <c r="C111" s="24">
        <v>237545563.12</v>
      </c>
      <c r="D111" s="24">
        <v>207706086.21000001</v>
      </c>
      <c r="E111" s="25">
        <f t="shared" si="5"/>
        <v>87.438419594927936</v>
      </c>
      <c r="F111" s="24">
        <v>10159441</v>
      </c>
      <c r="G111" s="24">
        <v>146353.19</v>
      </c>
      <c r="H111" s="25">
        <f t="shared" si="9"/>
        <v>1.4405634128885636</v>
      </c>
      <c r="I111" s="24">
        <f t="shared" si="45"/>
        <v>247705004.12</v>
      </c>
      <c r="J111" s="24">
        <f t="shared" si="45"/>
        <v>207852439.40000001</v>
      </c>
      <c r="K111" s="25">
        <f>J111/I111*100</f>
        <v>83.91127992687079</v>
      </c>
      <c r="L111" s="11">
        <f t="shared" si="7"/>
        <v>0</v>
      </c>
      <c r="N111" s="11"/>
    </row>
    <row r="112" spans="1:14" ht="69" customHeight="1">
      <c r="A112" s="22" t="s">
        <v>74</v>
      </c>
      <c r="B112" s="26">
        <v>6030</v>
      </c>
      <c r="C112" s="24">
        <v>149005754</v>
      </c>
      <c r="D112" s="24">
        <v>102966170.41</v>
      </c>
      <c r="E112" s="25">
        <f t="shared" si="5"/>
        <v>69.102143807144529</v>
      </c>
      <c r="F112" s="24">
        <v>18982000</v>
      </c>
      <c r="G112" s="24">
        <v>1464049.55</v>
      </c>
      <c r="H112" s="25">
        <f t="shared" si="9"/>
        <v>7.7128308397429155</v>
      </c>
      <c r="I112" s="24">
        <f t="shared" ref="I112:I114" si="47">C112+F112</f>
        <v>167987754</v>
      </c>
      <c r="J112" s="24">
        <f t="shared" ref="J112:J114" si="48">D112+G112</f>
        <v>104430219.95999999</v>
      </c>
      <c r="K112" s="25">
        <f t="shared" si="46"/>
        <v>62.165376626203361</v>
      </c>
      <c r="L112" s="11">
        <f t="shared" si="7"/>
        <v>0</v>
      </c>
      <c r="N112" s="11"/>
    </row>
    <row r="113" spans="1:14" ht="84.75" customHeight="1">
      <c r="A113" s="22" t="s">
        <v>82</v>
      </c>
      <c r="B113" s="26">
        <v>6080</v>
      </c>
      <c r="C113" s="24">
        <v>813000</v>
      </c>
      <c r="D113" s="24">
        <v>565017.63</v>
      </c>
      <c r="E113" s="25">
        <f t="shared" si="5"/>
        <v>69.497863468634691</v>
      </c>
      <c r="F113" s="24">
        <v>72587.14</v>
      </c>
      <c r="G113" s="24"/>
      <c r="H113" s="25">
        <f t="shared" si="9"/>
        <v>0</v>
      </c>
      <c r="I113" s="24">
        <f t="shared" si="47"/>
        <v>885587.14</v>
      </c>
      <c r="J113" s="24">
        <f t="shared" si="48"/>
        <v>565017.63</v>
      </c>
      <c r="K113" s="25">
        <f t="shared" si="46"/>
        <v>63.801471868708482</v>
      </c>
      <c r="L113" s="11">
        <f t="shared" si="7"/>
        <v>0</v>
      </c>
      <c r="N113" s="11"/>
    </row>
    <row r="114" spans="1:14" ht="80.25" customHeight="1">
      <c r="A114" s="22" t="s">
        <v>75</v>
      </c>
      <c r="B114" s="26">
        <v>6090</v>
      </c>
      <c r="C114" s="24">
        <v>7981607.4299999997</v>
      </c>
      <c r="D114" s="24">
        <v>5063693.5599999996</v>
      </c>
      <c r="E114" s="25">
        <f t="shared" si="5"/>
        <v>63.442027240871198</v>
      </c>
      <c r="F114" s="24">
        <v>2582240.4</v>
      </c>
      <c r="G114" s="24">
        <v>1660987.65</v>
      </c>
      <c r="H114" s="25">
        <f t="shared" si="9"/>
        <v>64.323509538461252</v>
      </c>
      <c r="I114" s="24">
        <f t="shared" si="47"/>
        <v>10563847.83</v>
      </c>
      <c r="J114" s="24">
        <f t="shared" si="48"/>
        <v>6724681.209999999</v>
      </c>
      <c r="K114" s="25">
        <f>J114/I114*100</f>
        <v>63.657497894874538</v>
      </c>
      <c r="L114" s="11">
        <f t="shared" si="7"/>
        <v>0</v>
      </c>
      <c r="N114" s="11"/>
    </row>
    <row r="115" spans="1:14" ht="80.25" customHeight="1">
      <c r="A115" s="22" t="s">
        <v>147</v>
      </c>
      <c r="B115" s="26">
        <v>6091</v>
      </c>
      <c r="C115" s="24"/>
      <c r="D115" s="24"/>
      <c r="E115" s="25"/>
      <c r="F115" s="24">
        <v>11497008.85</v>
      </c>
      <c r="G115" s="24">
        <v>2089182.15</v>
      </c>
      <c r="H115" s="25">
        <f t="shared" si="9"/>
        <v>18.171527718707463</v>
      </c>
      <c r="I115" s="24">
        <f t="shared" ref="I115:I116" si="49">C115+F115</f>
        <v>11497008.85</v>
      </c>
      <c r="J115" s="24">
        <f t="shared" ref="J115:J116" si="50">D115+G115</f>
        <v>2089182.15</v>
      </c>
      <c r="K115" s="25">
        <f t="shared" ref="K115:K116" si="51">J115/I115*100</f>
        <v>18.171527718707463</v>
      </c>
      <c r="L115" s="11"/>
      <c r="N115" s="11"/>
    </row>
    <row r="116" spans="1:14" ht="167.25" customHeight="1">
      <c r="A116" s="22" t="s">
        <v>146</v>
      </c>
      <c r="B116" s="26">
        <v>6094</v>
      </c>
      <c r="C116" s="24"/>
      <c r="D116" s="24"/>
      <c r="E116" s="25"/>
      <c r="F116" s="24">
        <v>2608600</v>
      </c>
      <c r="G116" s="24">
        <v>2395440.06</v>
      </c>
      <c r="H116" s="25">
        <f t="shared" si="9"/>
        <v>91.828569347542739</v>
      </c>
      <c r="I116" s="24">
        <f t="shared" si="49"/>
        <v>2608600</v>
      </c>
      <c r="J116" s="24">
        <f t="shared" si="50"/>
        <v>2395440.06</v>
      </c>
      <c r="K116" s="25">
        <f t="shared" si="51"/>
        <v>91.828569347542739</v>
      </c>
      <c r="L116" s="11"/>
      <c r="N116" s="11"/>
    </row>
    <row r="117" spans="1:14" s="10" customFormat="1" ht="72" customHeight="1">
      <c r="A117" s="18" t="s">
        <v>76</v>
      </c>
      <c r="B117" s="27">
        <v>7000</v>
      </c>
      <c r="C117" s="20">
        <f>SUM(C118:C123)</f>
        <v>470721025.46999997</v>
      </c>
      <c r="D117" s="20">
        <f>SUM(D118:D123)</f>
        <v>284772970.84000003</v>
      </c>
      <c r="E117" s="21">
        <f t="shared" si="5"/>
        <v>60.49718526077379</v>
      </c>
      <c r="F117" s="20">
        <f>SUM(F118:F123)</f>
        <v>901614149.28999996</v>
      </c>
      <c r="G117" s="20">
        <f>SUM(G118:G123)</f>
        <v>160649605.62</v>
      </c>
      <c r="H117" s="21">
        <f t="shared" si="9"/>
        <v>17.817999611752743</v>
      </c>
      <c r="I117" s="20">
        <f t="shared" ref="I117:J117" si="52">SUM(I118:I123)</f>
        <v>1372335174.76</v>
      </c>
      <c r="J117" s="20">
        <f t="shared" si="52"/>
        <v>445422576.46000004</v>
      </c>
      <c r="K117" s="21">
        <f>J117/I117*100</f>
        <v>32.457273168553556</v>
      </c>
      <c r="L117" s="11">
        <f t="shared" si="7"/>
        <v>0</v>
      </c>
      <c r="N117" s="11"/>
    </row>
    <row r="118" spans="1:14" ht="63.75" customHeight="1">
      <c r="A118" s="22" t="s">
        <v>87</v>
      </c>
      <c r="B118" s="26">
        <v>7130</v>
      </c>
      <c r="C118" s="24">
        <v>1033500</v>
      </c>
      <c r="D118" s="24">
        <v>207900.2</v>
      </c>
      <c r="E118" s="25">
        <f t="shared" si="5"/>
        <v>20.116129656507017</v>
      </c>
      <c r="F118" s="24"/>
      <c r="G118" s="24"/>
      <c r="H118" s="25"/>
      <c r="I118" s="24">
        <f t="shared" ref="I118:I120" si="53">C118+F118</f>
        <v>1033500</v>
      </c>
      <c r="J118" s="24">
        <f t="shared" ref="J118:J120" si="54">D118+G118</f>
        <v>207900.2</v>
      </c>
      <c r="K118" s="25">
        <f t="shared" ref="K118" si="55">J118/I118*100</f>
        <v>20.116129656507017</v>
      </c>
      <c r="L118" s="11">
        <f t="shared" si="7"/>
        <v>0</v>
      </c>
      <c r="N118" s="12"/>
    </row>
    <row r="119" spans="1:14" ht="83.25" customHeight="1">
      <c r="A119" s="22" t="s">
        <v>138</v>
      </c>
      <c r="B119" s="26">
        <v>7300</v>
      </c>
      <c r="C119" s="24">
        <v>2124829.5699999998</v>
      </c>
      <c r="D119" s="24">
        <v>1199791.98</v>
      </c>
      <c r="E119" s="25">
        <f t="shared" si="5"/>
        <v>56.465327710965553</v>
      </c>
      <c r="F119" s="24">
        <v>195396935.97</v>
      </c>
      <c r="G119" s="24">
        <v>14891350.43</v>
      </c>
      <c r="H119" s="25">
        <f t="shared" si="9"/>
        <v>7.621076735965973</v>
      </c>
      <c r="I119" s="24">
        <f t="shared" si="53"/>
        <v>197521765.53999999</v>
      </c>
      <c r="J119" s="24">
        <f t="shared" si="54"/>
        <v>16091142.41</v>
      </c>
      <c r="K119" s="25">
        <f>J119/I119*100</f>
        <v>8.1465160895098396</v>
      </c>
      <c r="L119" s="11">
        <f t="shared" si="7"/>
        <v>0</v>
      </c>
      <c r="N119" s="12"/>
    </row>
    <row r="120" spans="1:14" ht="83.25" customHeight="1">
      <c r="A120" s="22" t="s">
        <v>108</v>
      </c>
      <c r="B120" s="26">
        <v>7400</v>
      </c>
      <c r="C120" s="24">
        <v>456866235.89999998</v>
      </c>
      <c r="D120" s="24">
        <v>282453271.43000001</v>
      </c>
      <c r="E120" s="25">
        <f t="shared" si="5"/>
        <v>61.824063420572863</v>
      </c>
      <c r="F120" s="24">
        <v>3481470</v>
      </c>
      <c r="G120" s="24">
        <v>2863368</v>
      </c>
      <c r="H120" s="25">
        <f t="shared" si="9"/>
        <v>82.245947832381148</v>
      </c>
      <c r="I120" s="24">
        <f t="shared" si="53"/>
        <v>460347705.89999998</v>
      </c>
      <c r="J120" s="24">
        <f t="shared" si="54"/>
        <v>285316639.43000001</v>
      </c>
      <c r="K120" s="25">
        <f>J120/I120*100</f>
        <v>61.978507935038685</v>
      </c>
      <c r="L120" s="11">
        <f t="shared" si="7"/>
        <v>0</v>
      </c>
      <c r="N120" s="11"/>
    </row>
    <row r="121" spans="1:14" ht="73.5" customHeight="1">
      <c r="A121" s="22" t="s">
        <v>109</v>
      </c>
      <c r="B121" s="26">
        <v>7500</v>
      </c>
      <c r="C121" s="24">
        <v>952400</v>
      </c>
      <c r="D121" s="24"/>
      <c r="E121" s="25">
        <f t="shared" si="5"/>
        <v>0</v>
      </c>
      <c r="F121" s="24">
        <v>47600</v>
      </c>
      <c r="G121" s="24">
        <v>47292</v>
      </c>
      <c r="H121" s="25">
        <f t="shared" si="9"/>
        <v>99.352941176470594</v>
      </c>
      <c r="I121" s="24">
        <f t="shared" ref="I121:I122" si="56">C121+F121</f>
        <v>1000000</v>
      </c>
      <c r="J121" s="24">
        <f t="shared" ref="J121:J122" si="57">D121+G121</f>
        <v>47292</v>
      </c>
      <c r="K121" s="25">
        <f>J121/I121*100</f>
        <v>4.7292000000000005</v>
      </c>
      <c r="L121" s="11">
        <f t="shared" si="7"/>
        <v>0</v>
      </c>
      <c r="N121" s="11"/>
    </row>
    <row r="122" spans="1:14" ht="80.25" customHeight="1">
      <c r="A122" s="22" t="s">
        <v>110</v>
      </c>
      <c r="B122" s="26">
        <v>7600</v>
      </c>
      <c r="C122" s="24">
        <v>9397670</v>
      </c>
      <c r="D122" s="24">
        <v>851911.23</v>
      </c>
      <c r="E122" s="25">
        <f t="shared" si="5"/>
        <v>9.0651324211214046</v>
      </c>
      <c r="F122" s="24">
        <v>366017482.01999998</v>
      </c>
      <c r="G122" s="24">
        <v>62554536.439999998</v>
      </c>
      <c r="H122" s="25">
        <f t="shared" si="9"/>
        <v>17.090587065615047</v>
      </c>
      <c r="I122" s="24">
        <f t="shared" si="56"/>
        <v>375415152.01999998</v>
      </c>
      <c r="J122" s="24">
        <f t="shared" si="57"/>
        <v>63406447.669999994</v>
      </c>
      <c r="K122" s="25">
        <f t="shared" ref="K122" si="58">J122/I122*100</f>
        <v>16.889687943821208</v>
      </c>
      <c r="L122" s="11">
        <f t="shared" si="7"/>
        <v>0</v>
      </c>
      <c r="N122" s="11"/>
    </row>
    <row r="123" spans="1:14" ht="129.75" customHeight="1">
      <c r="A123" s="22" t="s">
        <v>107</v>
      </c>
      <c r="B123" s="26">
        <v>7700</v>
      </c>
      <c r="C123" s="24">
        <v>346390</v>
      </c>
      <c r="D123" s="24">
        <v>60096</v>
      </c>
      <c r="E123" s="25">
        <f t="shared" si="5"/>
        <v>17.349230635988334</v>
      </c>
      <c r="F123" s="24">
        <v>336670661.30000001</v>
      </c>
      <c r="G123" s="24">
        <v>80293058.75</v>
      </c>
      <c r="H123" s="25">
        <f t="shared" si="9"/>
        <v>23.84914041513483</v>
      </c>
      <c r="I123" s="24">
        <f t="shared" ref="I123:J127" si="59">C123+F123</f>
        <v>337017051.30000001</v>
      </c>
      <c r="J123" s="24">
        <f t="shared" ref="J123" si="60">D123+G123</f>
        <v>80353154.75</v>
      </c>
      <c r="K123" s="25">
        <f t="shared" ref="K123" si="61">J123/I123*100</f>
        <v>23.842459733134579</v>
      </c>
      <c r="L123" s="11">
        <f t="shared" si="7"/>
        <v>0</v>
      </c>
      <c r="N123" s="11"/>
    </row>
    <row r="124" spans="1:14" s="10" customFormat="1" ht="72" customHeight="1">
      <c r="A124" s="18" t="s">
        <v>77</v>
      </c>
      <c r="B124" s="27">
        <v>8000</v>
      </c>
      <c r="C124" s="20">
        <f>SUM(C125:C130)</f>
        <v>228498884</v>
      </c>
      <c r="D124" s="20">
        <f>SUM(D125:D130)</f>
        <v>97860833.910000011</v>
      </c>
      <c r="E124" s="21">
        <f t="shared" si="5"/>
        <v>42.827707600532534</v>
      </c>
      <c r="F124" s="20">
        <f>SUM(F125:F130)</f>
        <v>79638775.640000001</v>
      </c>
      <c r="G124" s="20">
        <f>SUM(G125:G130)</f>
        <v>54783843.900000006</v>
      </c>
      <c r="H124" s="21">
        <f t="shared" si="9"/>
        <v>68.79041454334444</v>
      </c>
      <c r="I124" s="20">
        <f>SUM(I125:I130)</f>
        <v>308137659.63999999</v>
      </c>
      <c r="J124" s="20">
        <f>SUM(J125:J130)</f>
        <v>152644677.80999997</v>
      </c>
      <c r="K124" s="21">
        <f t="shared" ref="K124:K127" si="62">J124/I124*100</f>
        <v>49.537819553876062</v>
      </c>
      <c r="L124" s="11">
        <f t="shared" si="7"/>
        <v>0</v>
      </c>
      <c r="N124" s="11"/>
    </row>
    <row r="125" spans="1:14" s="10" customFormat="1" ht="78.75" customHeight="1">
      <c r="A125" s="22" t="s">
        <v>111</v>
      </c>
      <c r="B125" s="26">
        <v>8100</v>
      </c>
      <c r="C125" s="24">
        <v>4103140</v>
      </c>
      <c r="D125" s="24">
        <v>2712347.42</v>
      </c>
      <c r="E125" s="25">
        <f t="shared" si="5"/>
        <v>66.104188986970954</v>
      </c>
      <c r="F125" s="24">
        <v>50000</v>
      </c>
      <c r="G125" s="24">
        <v>49899</v>
      </c>
      <c r="H125" s="25">
        <f t="shared" si="9"/>
        <v>99.798000000000002</v>
      </c>
      <c r="I125" s="24">
        <f t="shared" si="59"/>
        <v>4153140</v>
      </c>
      <c r="J125" s="24">
        <f t="shared" si="59"/>
        <v>2762246.42</v>
      </c>
      <c r="K125" s="25">
        <f t="shared" si="62"/>
        <v>66.509831597297463</v>
      </c>
      <c r="L125" s="11">
        <f t="shared" si="7"/>
        <v>0</v>
      </c>
      <c r="N125" s="11"/>
    </row>
    <row r="126" spans="1:14" ht="68.25" customHeight="1">
      <c r="A126" s="22" t="s">
        <v>112</v>
      </c>
      <c r="B126" s="26">
        <v>8200</v>
      </c>
      <c r="C126" s="24">
        <v>117311529</v>
      </c>
      <c r="D126" s="24">
        <v>92767757.280000001</v>
      </c>
      <c r="E126" s="25">
        <f t="shared" si="5"/>
        <v>79.0781247766364</v>
      </c>
      <c r="F126" s="24">
        <v>71360200</v>
      </c>
      <c r="G126" s="24">
        <v>53999220.020000003</v>
      </c>
      <c r="H126" s="25">
        <f t="shared" si="9"/>
        <v>75.671340635256072</v>
      </c>
      <c r="I126" s="24">
        <f t="shared" si="59"/>
        <v>188671729</v>
      </c>
      <c r="J126" s="24">
        <f t="shared" si="59"/>
        <v>146766977.30000001</v>
      </c>
      <c r="K126" s="25">
        <f t="shared" si="62"/>
        <v>77.789596818715751</v>
      </c>
      <c r="L126" s="11">
        <f t="shared" si="7"/>
        <v>0</v>
      </c>
      <c r="N126" s="12"/>
    </row>
    <row r="127" spans="1:14" ht="78" customHeight="1">
      <c r="A127" s="22" t="s">
        <v>113</v>
      </c>
      <c r="B127" s="26">
        <v>8300</v>
      </c>
      <c r="C127" s="24">
        <v>2487305</v>
      </c>
      <c r="D127" s="24">
        <v>1782878.51</v>
      </c>
      <c r="E127" s="25">
        <f t="shared" si="5"/>
        <v>71.679127006941243</v>
      </c>
      <c r="F127" s="24">
        <v>8228575.6399999997</v>
      </c>
      <c r="G127" s="24">
        <v>734724.88</v>
      </c>
      <c r="H127" s="25">
        <f t="shared" si="9"/>
        <v>8.9289436245614926</v>
      </c>
      <c r="I127" s="24">
        <f t="shared" si="59"/>
        <v>10715880.640000001</v>
      </c>
      <c r="J127" s="24">
        <f t="shared" si="59"/>
        <v>2517603.39</v>
      </c>
      <c r="K127" s="25">
        <f t="shared" si="62"/>
        <v>23.4941343094318</v>
      </c>
      <c r="L127" s="11">
        <f t="shared" si="7"/>
        <v>0</v>
      </c>
      <c r="N127" s="12"/>
    </row>
    <row r="128" spans="1:14" ht="60" customHeight="1">
      <c r="A128" s="22" t="s">
        <v>139</v>
      </c>
      <c r="B128" s="26">
        <v>8400</v>
      </c>
      <c r="C128" s="24">
        <v>1594340</v>
      </c>
      <c r="D128" s="24">
        <v>597850.69999999995</v>
      </c>
      <c r="E128" s="25">
        <f t="shared" si="5"/>
        <v>37.498319053652288</v>
      </c>
      <c r="F128" s="24"/>
      <c r="G128" s="24"/>
      <c r="H128" s="25"/>
      <c r="I128" s="24">
        <f t="shared" ref="I128:I129" si="63">C128+F128</f>
        <v>1594340</v>
      </c>
      <c r="J128" s="24">
        <f t="shared" ref="J128" si="64">D128+G128</f>
        <v>597850.69999999995</v>
      </c>
      <c r="K128" s="25">
        <f t="shared" ref="K128:K131" si="65">J128/I128*100</f>
        <v>37.498319053652288</v>
      </c>
      <c r="L128" s="11">
        <f t="shared" si="7"/>
        <v>0</v>
      </c>
      <c r="N128" s="12"/>
    </row>
    <row r="129" spans="1:18" ht="69.75" customHeight="1">
      <c r="A129" s="22" t="s">
        <v>141</v>
      </c>
      <c r="B129" s="26">
        <v>8600</v>
      </c>
      <c r="C129" s="24">
        <v>3002570</v>
      </c>
      <c r="D129" s="24"/>
      <c r="E129" s="25"/>
      <c r="F129" s="24"/>
      <c r="G129" s="24"/>
      <c r="H129" s="25"/>
      <c r="I129" s="24">
        <f t="shared" si="63"/>
        <v>3002570</v>
      </c>
      <c r="J129" s="24"/>
      <c r="K129" s="25"/>
      <c r="L129" s="11">
        <f t="shared" si="7"/>
        <v>0</v>
      </c>
      <c r="N129" s="12"/>
    </row>
    <row r="130" spans="1:18" ht="66" customHeight="1">
      <c r="A130" s="22" t="s">
        <v>96</v>
      </c>
      <c r="B130" s="26">
        <v>8710</v>
      </c>
      <c r="C130" s="24">
        <v>100000000</v>
      </c>
      <c r="D130" s="24"/>
      <c r="E130" s="25">
        <f t="shared" si="5"/>
        <v>0</v>
      </c>
      <c r="F130" s="24"/>
      <c r="G130" s="24"/>
      <c r="H130" s="25"/>
      <c r="I130" s="24">
        <f t="shared" ref="I130" si="66">C130+F130</f>
        <v>100000000</v>
      </c>
      <c r="J130" s="24">
        <f t="shared" ref="J130" si="67">D130+G130</f>
        <v>0</v>
      </c>
      <c r="K130" s="25">
        <f t="shared" ref="K130" si="68">J130/I130*100</f>
        <v>0</v>
      </c>
      <c r="L130" s="11">
        <f t="shared" si="7"/>
        <v>0</v>
      </c>
      <c r="N130" s="11"/>
    </row>
    <row r="131" spans="1:18" s="10" customFormat="1" ht="64.5" customHeight="1">
      <c r="A131" s="18" t="s">
        <v>58</v>
      </c>
      <c r="B131" s="27">
        <v>9000</v>
      </c>
      <c r="C131" s="20">
        <f>C133+C134+C132</f>
        <v>283562984.12</v>
      </c>
      <c r="D131" s="20">
        <f>D133+D134+D132</f>
        <v>219336367.13999999</v>
      </c>
      <c r="E131" s="21">
        <f t="shared" si="5"/>
        <v>77.350140682388854</v>
      </c>
      <c r="F131" s="20">
        <f>F133+F134+F132</f>
        <v>37650800</v>
      </c>
      <c r="G131" s="20">
        <f>G133+G134+G132</f>
        <v>37550634.399999999</v>
      </c>
      <c r="H131" s="21">
        <f t="shared" si="9"/>
        <v>99.733961562569718</v>
      </c>
      <c r="I131" s="20">
        <f>+I133+I134+I132</f>
        <v>321213784.12</v>
      </c>
      <c r="J131" s="20">
        <f>+J133+J134+J132</f>
        <v>256887001.54000002</v>
      </c>
      <c r="K131" s="21">
        <f t="shared" si="65"/>
        <v>79.973841173650072</v>
      </c>
      <c r="L131" s="11">
        <f t="shared" ref="L131:L137" si="69">C131+F131-I131</f>
        <v>0</v>
      </c>
      <c r="N131" s="11"/>
    </row>
    <row r="132" spans="1:18" s="10" customFormat="1" ht="68.25" customHeight="1">
      <c r="A132" s="22" t="s">
        <v>140</v>
      </c>
      <c r="B132" s="26">
        <v>9110</v>
      </c>
      <c r="C132" s="24">
        <v>227278500</v>
      </c>
      <c r="D132" s="24">
        <v>170459100</v>
      </c>
      <c r="E132" s="25">
        <f t="shared" ref="E132:E135" si="70">D132/C132*100</f>
        <v>75.000098997485466</v>
      </c>
      <c r="F132" s="24"/>
      <c r="G132" s="24"/>
      <c r="H132" s="25"/>
      <c r="I132" s="24">
        <f t="shared" ref="I132:J134" si="71">C132+F132</f>
        <v>227278500</v>
      </c>
      <c r="J132" s="24">
        <f t="shared" si="71"/>
        <v>170459100</v>
      </c>
      <c r="K132" s="25">
        <f>J132/I132*100</f>
        <v>75.000098997485466</v>
      </c>
      <c r="L132" s="11">
        <f t="shared" si="69"/>
        <v>0</v>
      </c>
      <c r="N132" s="11"/>
    </row>
    <row r="133" spans="1:18" ht="63" customHeight="1">
      <c r="A133" s="22" t="s">
        <v>60</v>
      </c>
      <c r="B133" s="26">
        <v>9770</v>
      </c>
      <c r="C133" s="24">
        <v>5190980</v>
      </c>
      <c r="D133" s="24">
        <v>1583228.98</v>
      </c>
      <c r="E133" s="25">
        <f t="shared" si="70"/>
        <v>30.49961625743116</v>
      </c>
      <c r="F133" s="24"/>
      <c r="G133" s="24"/>
      <c r="H133" s="25"/>
      <c r="I133" s="24">
        <f t="shared" si="71"/>
        <v>5190980</v>
      </c>
      <c r="J133" s="24">
        <f t="shared" si="71"/>
        <v>1583228.98</v>
      </c>
      <c r="K133" s="25">
        <f>J133/I133*100</f>
        <v>30.49961625743116</v>
      </c>
      <c r="L133" s="11">
        <f t="shared" si="69"/>
        <v>0</v>
      </c>
      <c r="N133" s="11"/>
    </row>
    <row r="134" spans="1:18" ht="118.5" customHeight="1">
      <c r="A134" s="22" t="s">
        <v>97</v>
      </c>
      <c r="B134" s="26">
        <v>9800</v>
      </c>
      <c r="C134" s="24">
        <v>51093504.119999997</v>
      </c>
      <c r="D134" s="24">
        <v>47294038.159999996</v>
      </c>
      <c r="E134" s="25">
        <f t="shared" si="70"/>
        <v>92.563700561471691</v>
      </c>
      <c r="F134" s="24">
        <v>37650800</v>
      </c>
      <c r="G134" s="24">
        <v>37550634.399999999</v>
      </c>
      <c r="H134" s="25">
        <f t="shared" si="9"/>
        <v>99.733961562569718</v>
      </c>
      <c r="I134" s="24">
        <f t="shared" si="71"/>
        <v>88744304.120000005</v>
      </c>
      <c r="J134" s="24">
        <f t="shared" si="71"/>
        <v>84844672.560000002</v>
      </c>
      <c r="K134" s="25">
        <f>J134/I134*100</f>
        <v>95.605766929304082</v>
      </c>
      <c r="L134" s="11">
        <f t="shared" si="69"/>
        <v>0</v>
      </c>
      <c r="N134" s="11"/>
    </row>
    <row r="135" spans="1:18" s="10" customFormat="1" ht="69.75" customHeight="1">
      <c r="A135" s="29" t="s">
        <v>3</v>
      </c>
      <c r="B135" s="30"/>
      <c r="C135" s="20">
        <f>C57+C61+C83+C87+C100+C110+C117+C124+C131+C105</f>
        <v>4173161120.7100005</v>
      </c>
      <c r="D135" s="20">
        <f>D57+D61+D83+D87+D100+D110+D117+D124+D131+D105</f>
        <v>2788875058.75</v>
      </c>
      <c r="E135" s="21">
        <f t="shared" si="70"/>
        <v>66.828837374855894</v>
      </c>
      <c r="F135" s="20">
        <f>F57+F61+F83+F87+F100+F110+F117+F124+F131+F105</f>
        <v>1615405780.6700001</v>
      </c>
      <c r="G135" s="20">
        <f>G57+G61+G83+G87+G100+G110+G117+G124+G131+G105</f>
        <v>646101475.4000001</v>
      </c>
      <c r="H135" s="21">
        <f t="shared" si="9"/>
        <v>39.996233957515329</v>
      </c>
      <c r="I135" s="20">
        <f>I57+I61+I83+I87+I100+I110+I117+I124+I131+I105</f>
        <v>5788566901.3800001</v>
      </c>
      <c r="J135" s="20">
        <f>J57+J61+J83+J87+J100+J110+J117+J124+J131+J105</f>
        <v>3434976534.1499991</v>
      </c>
      <c r="K135" s="21">
        <f>J135/I135*100</f>
        <v>59.340707167625503</v>
      </c>
      <c r="L135" s="11">
        <f t="shared" si="69"/>
        <v>0</v>
      </c>
      <c r="N135" s="11"/>
      <c r="R135" s="11"/>
    </row>
    <row r="136" spans="1:18" ht="66.75" customHeight="1">
      <c r="A136" s="31" t="s">
        <v>8</v>
      </c>
      <c r="B136" s="31"/>
      <c r="C136" s="24">
        <v>1000000</v>
      </c>
      <c r="D136" s="24">
        <v>10000000</v>
      </c>
      <c r="E136" s="25"/>
      <c r="F136" s="24">
        <v>716165.6</v>
      </c>
      <c r="G136" s="24">
        <v>-477510.37</v>
      </c>
      <c r="H136" s="25"/>
      <c r="I136" s="24">
        <f>SUM(C136+F136)</f>
        <v>1716165.6</v>
      </c>
      <c r="J136" s="24">
        <f>SUM(D136+G136)</f>
        <v>9522489.6300000008</v>
      </c>
      <c r="K136" s="25"/>
      <c r="L136" s="11">
        <f t="shared" si="69"/>
        <v>0</v>
      </c>
    </row>
    <row r="137" spans="1:18" ht="68.25" customHeight="1">
      <c r="A137" s="31" t="s">
        <v>9</v>
      </c>
      <c r="B137" s="32"/>
      <c r="C137" s="24">
        <v>-258088691.50999999</v>
      </c>
      <c r="D137" s="24">
        <v>-616670686.91999996</v>
      </c>
      <c r="E137" s="25"/>
      <c r="F137" s="24">
        <v>1024938274.95</v>
      </c>
      <c r="G137" s="24">
        <v>351763303.57999998</v>
      </c>
      <c r="H137" s="25"/>
      <c r="I137" s="24">
        <f>C137+F137</f>
        <v>766849583.44000006</v>
      </c>
      <c r="J137" s="24">
        <f>D137+G137</f>
        <v>-264907383.33999997</v>
      </c>
      <c r="K137" s="25"/>
      <c r="L137" s="11">
        <f t="shared" si="69"/>
        <v>0</v>
      </c>
      <c r="N137" s="12"/>
    </row>
    <row r="138" spans="1:18" s="7" customFormat="1" ht="117.75" customHeight="1">
      <c r="A138" s="15"/>
      <c r="B138" s="16"/>
      <c r="C138" s="33"/>
      <c r="D138" s="33"/>
      <c r="E138" s="33"/>
      <c r="F138" s="33"/>
      <c r="G138" s="33"/>
      <c r="H138" s="33"/>
      <c r="I138" s="33"/>
      <c r="J138" s="33"/>
      <c r="K138" s="33"/>
      <c r="L138" s="6"/>
    </row>
    <row r="139" spans="1:18" s="71" customFormat="1" ht="52.5" customHeight="1">
      <c r="A139" s="82" t="s">
        <v>83</v>
      </c>
      <c r="B139" s="82"/>
      <c r="C139" s="82"/>
      <c r="D139" s="69"/>
      <c r="E139" s="38"/>
      <c r="F139" s="69"/>
      <c r="G139" s="69"/>
      <c r="H139" s="38"/>
      <c r="I139" s="70"/>
      <c r="J139" s="70"/>
      <c r="K139" s="38"/>
    </row>
    <row r="140" spans="1:18" s="71" customFormat="1" ht="4.5" hidden="1" customHeight="1">
      <c r="A140" s="82"/>
      <c r="B140" s="82"/>
      <c r="C140" s="82"/>
      <c r="D140" s="69"/>
      <c r="E140" s="38"/>
      <c r="F140" s="69"/>
      <c r="G140" s="69"/>
      <c r="H140" s="38"/>
      <c r="I140" s="69"/>
      <c r="J140" s="69"/>
      <c r="K140" s="38"/>
    </row>
    <row r="141" spans="1:18" s="71" customFormat="1" ht="49.5" customHeight="1">
      <c r="A141" s="72" t="s">
        <v>13</v>
      </c>
      <c r="B141" s="73"/>
      <c r="C141" s="74"/>
      <c r="D141" s="69"/>
      <c r="E141" s="38"/>
      <c r="F141" s="69"/>
      <c r="G141" s="69"/>
      <c r="H141" s="38"/>
      <c r="I141" s="81" t="s">
        <v>98</v>
      </c>
      <c r="J141" s="81"/>
      <c r="K141" s="38"/>
    </row>
    <row r="142" spans="1:18" ht="40.5">
      <c r="A142" s="39"/>
      <c r="B142" s="40"/>
      <c r="C142" s="41">
        <f>C58+C141-C139-C140</f>
        <v>231321130</v>
      </c>
      <c r="D142" s="37"/>
      <c r="E142" s="38"/>
      <c r="F142" s="37"/>
      <c r="G142" s="37"/>
      <c r="H142" s="38"/>
      <c r="I142" s="45"/>
      <c r="J142" s="45"/>
      <c r="K142" s="38"/>
    </row>
    <row r="143" spans="1:18" ht="138.75" customHeight="1">
      <c r="A143" s="65" t="s">
        <v>35</v>
      </c>
      <c r="B143" s="66"/>
      <c r="C143" s="67"/>
      <c r="D143" s="67"/>
      <c r="E143" s="43"/>
      <c r="F143" s="67"/>
      <c r="G143" s="67"/>
      <c r="H143" s="43"/>
      <c r="I143" s="44" t="s">
        <v>120</v>
      </c>
      <c r="J143" s="44"/>
      <c r="K143" s="68"/>
    </row>
    <row r="144" spans="1:18" ht="23.25" customHeight="1">
      <c r="A144" s="79"/>
      <c r="B144" s="79"/>
      <c r="C144" s="79"/>
      <c r="D144" s="42"/>
      <c r="E144" s="43"/>
      <c r="F144" s="44"/>
      <c r="G144" s="42"/>
      <c r="H144" s="43"/>
      <c r="I144" s="80"/>
      <c r="J144" s="80"/>
      <c r="K144" s="80"/>
    </row>
    <row r="145" spans="3:11" ht="23.25">
      <c r="C145" s="12"/>
      <c r="D145" s="12"/>
      <c r="E145" s="12"/>
      <c r="F145" s="12"/>
      <c r="G145" s="12"/>
      <c r="H145" s="12"/>
      <c r="I145" s="12"/>
      <c r="J145" s="12"/>
      <c r="K145" s="9"/>
    </row>
    <row r="146" spans="3:11" ht="23.25">
      <c r="C146" s="62"/>
      <c r="D146" s="62"/>
      <c r="E146" s="62"/>
      <c r="F146" s="62"/>
      <c r="G146" s="62"/>
      <c r="H146" s="62"/>
      <c r="I146" s="62"/>
      <c r="J146" s="62"/>
      <c r="K146" s="62"/>
    </row>
    <row r="150" spans="3:11" ht="23.25">
      <c r="C150" s="12"/>
      <c r="D150" s="12"/>
      <c r="E150" s="12"/>
      <c r="F150" s="12"/>
      <c r="G150" s="12"/>
      <c r="H150" s="12"/>
      <c r="I150" s="12"/>
      <c r="J150" s="12"/>
    </row>
    <row r="156" spans="3:11" ht="23.25">
      <c r="C156" s="13"/>
      <c r="D156" s="13"/>
      <c r="E156" s="13"/>
      <c r="F156" s="13"/>
      <c r="G156" s="13"/>
      <c r="H156" s="13"/>
      <c r="I156" s="13"/>
      <c r="J156" s="13"/>
    </row>
  </sheetData>
  <mergeCells count="16">
    <mergeCell ref="A144:C144"/>
    <mergeCell ref="I144:K144"/>
    <mergeCell ref="I141:J141"/>
    <mergeCell ref="A139:C140"/>
    <mergeCell ref="I2:K2"/>
    <mergeCell ref="F6:H6"/>
    <mergeCell ref="A9:K9"/>
    <mergeCell ref="A56:K56"/>
    <mergeCell ref="I6:K6"/>
    <mergeCell ref="A6:A7"/>
    <mergeCell ref="B6:B7"/>
    <mergeCell ref="I1:K1"/>
    <mergeCell ref="I3:K3"/>
    <mergeCell ref="A4:K4"/>
    <mergeCell ref="J5:K5"/>
    <mergeCell ref="C6:E6"/>
  </mergeCells>
  <phoneticPr fontId="2" type="noConversion"/>
  <hyperlinks>
    <hyperlink ref="A33" r:id="rId1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0" firstPageNumber="2" orientation="landscape" useFirstPageNumber="1" r:id="rId2"/>
  <headerFooter differentFirst="1" alignWithMargins="0">
    <oddHeader>&amp;C&amp;"Times New Roman,полужирный"&amp;24 &amp;28&amp;P&amp;R&amp;"Times New Roman,обычный"&amp;26Продовження  додатка</oddHeader>
    <firstHeader>&amp;C&amp;"Times New Roman,полужирный"&amp;20 2</firstHeader>
  </headerFooter>
  <rowBreaks count="4" manualBreakCount="4">
    <brk id="30" max="10" man="1"/>
    <brk id="38" max="10" man="1"/>
    <brk id="46" max="10" man="1"/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cp:lastPrinted>2025-10-28T12:12:31Z</cp:lastPrinted>
  <dcterms:created xsi:type="dcterms:W3CDTF">2008-02-19T13:14:27Z</dcterms:created>
  <dcterms:modified xsi:type="dcterms:W3CDTF">2025-10-28T12:16:26Z</dcterms:modified>
</cp:coreProperties>
</file>